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OBOD~1\AppData\Local\Temp\uploader\2\"/>
    </mc:Choice>
  </mc:AlternateContent>
  <xr:revisionPtr revIDLastSave="0" documentId="13_ncr:1_{5D1C70E6-B771-4DFB-B73D-9002B822602C}" xr6:coauthVersionLast="45" xr6:coauthVersionMax="45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прил_5 (2)" sheetId="1" state="hidden" r:id="rId1"/>
    <sheet name="Форма 3 (2)" sheetId="2" r:id="rId2"/>
  </sheets>
  <definedNames>
    <definedName name="_xlnm._FilterDatabase" localSheetId="0" hidden="1">'прил_5 (2)'!$A$10:$J$270</definedName>
    <definedName name="_xlnm._FilterDatabase" localSheetId="1" hidden="1">'Форма 3 (2)'!$A$15:$O$396</definedName>
    <definedName name="_xlnm.Print_Titles" localSheetId="1">'Форма 3 (2)'!$14:$15</definedName>
    <definedName name="_xlnm.Print_Area" localSheetId="1">'Форма 3 (2)'!$A$1:$O$405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4" i="2" l="1"/>
  <c r="D40" i="2"/>
  <c r="I40" i="2"/>
  <c r="H40" i="2"/>
  <c r="G40" i="2"/>
  <c r="F40" i="2"/>
  <c r="E40" i="2"/>
  <c r="K40" i="2"/>
  <c r="L40" i="2"/>
  <c r="M40" i="2"/>
  <c r="N40" i="2"/>
  <c r="J40" i="2"/>
  <c r="K87" i="2"/>
  <c r="O91" i="2"/>
  <c r="H43" i="2"/>
  <c r="O338" i="2"/>
  <c r="O90" i="2"/>
  <c r="G311" i="2"/>
  <c r="G201" i="2" l="1"/>
  <c r="O250" i="2"/>
  <c r="J42" i="2"/>
  <c r="K42" i="2"/>
  <c r="L42" i="2"/>
  <c r="M42" i="2"/>
  <c r="N42" i="2"/>
  <c r="I42" i="2"/>
  <c r="E42" i="2"/>
  <c r="F42" i="2"/>
  <c r="D42" i="2"/>
  <c r="H42" i="2"/>
  <c r="H29" i="2" s="1"/>
  <c r="G42" i="2"/>
  <c r="H87" i="2"/>
  <c r="G87" i="2"/>
  <c r="E87" i="2"/>
  <c r="F87" i="2"/>
  <c r="I87" i="2"/>
  <c r="J87" i="2"/>
  <c r="L87" i="2"/>
  <c r="M87" i="2"/>
  <c r="N87" i="2"/>
  <c r="D87" i="2"/>
  <c r="O89" i="2"/>
  <c r="O87" i="2" s="1"/>
  <c r="G29" i="2" l="1"/>
  <c r="O29" i="2" s="1"/>
  <c r="O42" i="2"/>
  <c r="O296" i="2"/>
  <c r="O295" i="2" s="1"/>
  <c r="O298" i="2"/>
  <c r="F179" i="2" l="1"/>
  <c r="F177" i="2"/>
  <c r="F176" i="2" s="1"/>
  <c r="N229" i="2" l="1"/>
  <c r="N227" i="2"/>
  <c r="M229" i="2"/>
  <c r="M227" i="2"/>
  <c r="L229" i="2"/>
  <c r="L227" i="2"/>
  <c r="K229" i="2"/>
  <c r="K227" i="2"/>
  <c r="J229" i="2"/>
  <c r="J227" i="2"/>
  <c r="I229" i="2"/>
  <c r="I227" i="2"/>
  <c r="H229" i="2"/>
  <c r="H227" i="2"/>
  <c r="O228" i="2"/>
  <c r="O230" i="2"/>
  <c r="N297" i="2"/>
  <c r="N261" i="2" s="1"/>
  <c r="N295" i="2"/>
  <c r="M297" i="2"/>
  <c r="M261" i="2" s="1"/>
  <c r="M295" i="2"/>
  <c r="L297" i="2"/>
  <c r="L261" i="2" s="1"/>
  <c r="L295" i="2"/>
  <c r="K297" i="2"/>
  <c r="K261" i="2" s="1"/>
  <c r="K295" i="2"/>
  <c r="L256" i="2" l="1"/>
  <c r="L294" i="2"/>
  <c r="N294" i="2"/>
  <c r="N256" i="2"/>
  <c r="K256" i="2"/>
  <c r="K294" i="2"/>
  <c r="M256" i="2"/>
  <c r="M294" i="2"/>
  <c r="O178" i="2"/>
  <c r="O180" i="2"/>
  <c r="N179" i="2"/>
  <c r="N177" i="2"/>
  <c r="M179" i="2"/>
  <c r="M177" i="2"/>
  <c r="L179" i="2"/>
  <c r="L177" i="2"/>
  <c r="K179" i="2"/>
  <c r="K177" i="2"/>
  <c r="J179" i="2"/>
  <c r="J177" i="2"/>
  <c r="N145" i="2"/>
  <c r="N139" i="2"/>
  <c r="M145" i="2"/>
  <c r="M139" i="2"/>
  <c r="L145" i="2"/>
  <c r="L139" i="2"/>
  <c r="K145" i="2"/>
  <c r="K139" i="2"/>
  <c r="J145" i="2"/>
  <c r="J139" i="2"/>
  <c r="I145" i="2"/>
  <c r="I139" i="2"/>
  <c r="H145" i="2"/>
  <c r="H139" i="2"/>
  <c r="O324" i="2"/>
  <c r="O325" i="2"/>
  <c r="O328" i="2"/>
  <c r="O329" i="2"/>
  <c r="G303" i="2"/>
  <c r="G300" i="2" s="1"/>
  <c r="G179" i="2"/>
  <c r="G139" i="2"/>
  <c r="G145" i="2"/>
  <c r="O370" i="2"/>
  <c r="O373" i="2"/>
  <c r="O191" i="2"/>
  <c r="O193" i="2"/>
  <c r="O184" i="2"/>
  <c r="O187" i="2"/>
  <c r="O159" i="2"/>
  <c r="K37" i="2"/>
  <c r="L37" i="2"/>
  <c r="M37" i="2"/>
  <c r="N37" i="2"/>
  <c r="J37" i="2"/>
  <c r="G20" i="2" l="1"/>
  <c r="I350" i="2"/>
  <c r="I349" i="2" s="1"/>
  <c r="I354" i="2"/>
  <c r="H354" i="2"/>
  <c r="H350" i="2"/>
  <c r="H349" i="2" s="1"/>
  <c r="G354" i="2"/>
  <c r="G350" i="2"/>
  <c r="G349" i="2" s="1"/>
  <c r="I358" i="2"/>
  <c r="H358" i="2"/>
  <c r="G358" i="2"/>
  <c r="F358" i="2"/>
  <c r="O361" i="2"/>
  <c r="O367" i="2"/>
  <c r="G360" i="2"/>
  <c r="N309" i="2"/>
  <c r="M309" i="2"/>
  <c r="L309" i="2"/>
  <c r="K309" i="2"/>
  <c r="J309" i="2"/>
  <c r="I309" i="2"/>
  <c r="H309" i="2"/>
  <c r="G309" i="2"/>
  <c r="O337" i="2"/>
  <c r="O336" i="2" s="1"/>
  <c r="O335" i="2" s="1"/>
  <c r="H336" i="2"/>
  <c r="H335" i="2" s="1"/>
  <c r="I336" i="2"/>
  <c r="I335" i="2" s="1"/>
  <c r="J336" i="2"/>
  <c r="J335" i="2" s="1"/>
  <c r="K336" i="2"/>
  <c r="K335" i="2" s="1"/>
  <c r="L336" i="2"/>
  <c r="L335" i="2" s="1"/>
  <c r="M336" i="2"/>
  <c r="M335" i="2" s="1"/>
  <c r="N336" i="2"/>
  <c r="N335" i="2" s="1"/>
  <c r="G336" i="2"/>
  <c r="G335" i="2" s="1"/>
  <c r="O332" i="2"/>
  <c r="O331" i="2" s="1"/>
  <c r="O330" i="2" s="1"/>
  <c r="O334" i="2"/>
  <c r="O333" i="2" s="1"/>
  <c r="G333" i="2"/>
  <c r="G331" i="2"/>
  <c r="G330" i="2" l="1"/>
  <c r="J310" i="2"/>
  <c r="J28" i="2" s="1"/>
  <c r="K310" i="2"/>
  <c r="K28" i="2" s="1"/>
  <c r="L310" i="2"/>
  <c r="L28" i="2" s="1"/>
  <c r="M310" i="2"/>
  <c r="M28" i="2" s="1"/>
  <c r="N310" i="2"/>
  <c r="N28" i="2" s="1"/>
  <c r="H310" i="2"/>
  <c r="H28" i="2" s="1"/>
  <c r="I310" i="2"/>
  <c r="I28" i="2" s="1"/>
  <c r="G310" i="2"/>
  <c r="G28" i="2" s="1"/>
  <c r="F310" i="2"/>
  <c r="F28" i="2" s="1"/>
  <c r="O346" i="2"/>
  <c r="N340" i="2"/>
  <c r="M340" i="2"/>
  <c r="L340" i="2"/>
  <c r="K340" i="2"/>
  <c r="J340" i="2"/>
  <c r="I340" i="2"/>
  <c r="H340" i="2"/>
  <c r="G340" i="2"/>
  <c r="F340" i="2"/>
  <c r="I261" i="2"/>
  <c r="O310" i="2" l="1"/>
  <c r="O28" i="2"/>
  <c r="O247" i="2"/>
  <c r="I245" i="2"/>
  <c r="H245" i="2"/>
  <c r="I196" i="2"/>
  <c r="H196" i="2"/>
  <c r="G196" i="2"/>
  <c r="O221" i="2"/>
  <c r="O224" i="2"/>
  <c r="I201" i="2"/>
  <c r="O216" i="2"/>
  <c r="G215" i="2"/>
  <c r="G214" i="2" s="1"/>
  <c r="I192" i="2"/>
  <c r="I190" i="2"/>
  <c r="H183" i="2"/>
  <c r="H186" i="2"/>
  <c r="G149" i="2"/>
  <c r="H182" i="2" l="1"/>
  <c r="G43" i="2"/>
  <c r="I37" i="2"/>
  <c r="H37" i="2"/>
  <c r="H36" i="2" s="1"/>
  <c r="G37" i="2"/>
  <c r="F94" i="2"/>
  <c r="O375" i="2"/>
  <c r="I369" i="2"/>
  <c r="I371" i="2"/>
  <c r="H371" i="2"/>
  <c r="H369" i="2"/>
  <c r="G369" i="2"/>
  <c r="G371" i="2"/>
  <c r="O391" i="2"/>
  <c r="O390" i="2" s="1"/>
  <c r="N390" i="2"/>
  <c r="M390" i="2"/>
  <c r="L390" i="2"/>
  <c r="K390" i="2"/>
  <c r="J390" i="2"/>
  <c r="I390" i="2"/>
  <c r="H390" i="2"/>
  <c r="G390" i="2"/>
  <c r="F390" i="2"/>
  <c r="E390" i="2"/>
  <c r="D390" i="2"/>
  <c r="O388" i="2"/>
  <c r="O387" i="2" s="1"/>
  <c r="O386" i="2" s="1"/>
  <c r="N387" i="2"/>
  <c r="N386" i="2" s="1"/>
  <c r="M387" i="2"/>
  <c r="L387" i="2"/>
  <c r="K387" i="2"/>
  <c r="K386" i="2" s="1"/>
  <c r="J387" i="2"/>
  <c r="J386" i="2" s="1"/>
  <c r="I387" i="2"/>
  <c r="H387" i="2"/>
  <c r="H386" i="2" s="1"/>
  <c r="G387" i="2"/>
  <c r="G386" i="2" s="1"/>
  <c r="F387" i="2"/>
  <c r="F386" i="2" s="1"/>
  <c r="E387" i="2"/>
  <c r="D387" i="2"/>
  <c r="M386" i="2"/>
  <c r="L386" i="2"/>
  <c r="I386" i="2"/>
  <c r="E386" i="2"/>
  <c r="D386" i="2"/>
  <c r="O382" i="2"/>
  <c r="O381" i="2"/>
  <c r="N379" i="2"/>
  <c r="N376" i="2" s="1"/>
  <c r="M379" i="2"/>
  <c r="M376" i="2" s="1"/>
  <c r="L379" i="2"/>
  <c r="L376" i="2" s="1"/>
  <c r="K379" i="2"/>
  <c r="K376" i="2" s="1"/>
  <c r="J379" i="2"/>
  <c r="J376" i="2" s="1"/>
  <c r="I379" i="2"/>
  <c r="I376" i="2" s="1"/>
  <c r="H379" i="2"/>
  <c r="H376" i="2" s="1"/>
  <c r="G379" i="2"/>
  <c r="G376" i="2" s="1"/>
  <c r="F379" i="2"/>
  <c r="F376" i="2" s="1"/>
  <c r="E379" i="2"/>
  <c r="E376" i="2" s="1"/>
  <c r="D379" i="2"/>
  <c r="D376" i="2" s="1"/>
  <c r="O371" i="2"/>
  <c r="F371" i="2"/>
  <c r="O369" i="2"/>
  <c r="F369" i="2"/>
  <c r="O365" i="2"/>
  <c r="O363" i="2" s="1"/>
  <c r="N363" i="2"/>
  <c r="N359" i="2" s="1"/>
  <c r="M363" i="2"/>
  <c r="M359" i="2" s="1"/>
  <c r="L363" i="2"/>
  <c r="L359" i="2" s="1"/>
  <c r="K363" i="2"/>
  <c r="K359" i="2" s="1"/>
  <c r="J363" i="2"/>
  <c r="J359" i="2" s="1"/>
  <c r="I363" i="2"/>
  <c r="I359" i="2" s="1"/>
  <c r="H363" i="2"/>
  <c r="H359" i="2" s="1"/>
  <c r="G363" i="2"/>
  <c r="G359" i="2" s="1"/>
  <c r="F363" i="2"/>
  <c r="E363" i="2"/>
  <c r="E359" i="2" s="1"/>
  <c r="D363" i="2"/>
  <c r="O360" i="2"/>
  <c r="F360" i="2"/>
  <c r="D360" i="2"/>
  <c r="F359" i="2"/>
  <c r="D358" i="2"/>
  <c r="O358" i="2" s="1"/>
  <c r="N355" i="2"/>
  <c r="M355" i="2"/>
  <c r="M352" i="2" s="1"/>
  <c r="M348" i="2" s="1"/>
  <c r="L355" i="2"/>
  <c r="K355" i="2"/>
  <c r="J355" i="2"/>
  <c r="I355" i="2"/>
  <c r="I352" i="2" s="1"/>
  <c r="I348" i="2" s="1"/>
  <c r="H355" i="2"/>
  <c r="G355" i="2"/>
  <c r="F355" i="2"/>
  <c r="E355" i="2"/>
  <c r="D355" i="2"/>
  <c r="N354" i="2"/>
  <c r="M354" i="2"/>
  <c r="L354" i="2"/>
  <c r="K354" i="2"/>
  <c r="J354" i="2"/>
  <c r="F354" i="2"/>
  <c r="E354" i="2"/>
  <c r="E352" i="2" s="1"/>
  <c r="E348" i="2" s="1"/>
  <c r="D354" i="2"/>
  <c r="D23" i="2" s="1"/>
  <c r="F350" i="2"/>
  <c r="D349" i="2"/>
  <c r="O347" i="2"/>
  <c r="O345" i="2"/>
  <c r="O344" i="2"/>
  <c r="O343" i="2"/>
  <c r="O342" i="2"/>
  <c r="N339" i="2"/>
  <c r="J339" i="2"/>
  <c r="I339" i="2"/>
  <c r="H339" i="2"/>
  <c r="F339" i="2"/>
  <c r="E340" i="2"/>
  <c r="E339" i="2" s="1"/>
  <c r="D340" i="2"/>
  <c r="D339" i="2" s="1"/>
  <c r="M339" i="2"/>
  <c r="L339" i="2"/>
  <c r="K339" i="2"/>
  <c r="G339" i="2"/>
  <c r="F326" i="2"/>
  <c r="E326" i="2"/>
  <c r="F322" i="2"/>
  <c r="E322" i="2"/>
  <c r="O320" i="2"/>
  <c r="O319" i="2"/>
  <c r="N317" i="2"/>
  <c r="N316" i="2" s="1"/>
  <c r="M317" i="2"/>
  <c r="M316" i="2" s="1"/>
  <c r="L317" i="2"/>
  <c r="L316" i="2" s="1"/>
  <c r="K317" i="2"/>
  <c r="J317" i="2"/>
  <c r="J316" i="2" s="1"/>
  <c r="I317" i="2"/>
  <c r="I316" i="2" s="1"/>
  <c r="H317" i="2"/>
  <c r="H316" i="2" s="1"/>
  <c r="G317" i="2"/>
  <c r="G316" i="2" s="1"/>
  <c r="F317" i="2"/>
  <c r="F316" i="2" s="1"/>
  <c r="E317" i="2"/>
  <c r="E316" i="2" s="1"/>
  <c r="D317" i="2"/>
  <c r="D316" i="2" s="1"/>
  <c r="K316" i="2"/>
  <c r="O314" i="2"/>
  <c r="O313" i="2" s="1"/>
  <c r="O312" i="2" s="1"/>
  <c r="N313" i="2"/>
  <c r="N312" i="2" s="1"/>
  <c r="M313" i="2"/>
  <c r="M312" i="2" s="1"/>
  <c r="L313" i="2"/>
  <c r="L312" i="2" s="1"/>
  <c r="K313" i="2"/>
  <c r="K312" i="2" s="1"/>
  <c r="J313" i="2"/>
  <c r="I313" i="2"/>
  <c r="I312" i="2" s="1"/>
  <c r="H313" i="2"/>
  <c r="H312" i="2" s="1"/>
  <c r="G313" i="2"/>
  <c r="G312" i="2" s="1"/>
  <c r="F313" i="2"/>
  <c r="F312" i="2" s="1"/>
  <c r="E313" i="2"/>
  <c r="E312" i="2" s="1"/>
  <c r="D313" i="2"/>
  <c r="D312" i="2" s="1"/>
  <c r="J312" i="2"/>
  <c r="N311" i="2"/>
  <c r="M311" i="2"/>
  <c r="L311" i="2"/>
  <c r="K311" i="2"/>
  <c r="J311" i="2"/>
  <c r="I311" i="2"/>
  <c r="H311" i="2"/>
  <c r="H33" i="2" s="1"/>
  <c r="F311" i="2"/>
  <c r="E311" i="2"/>
  <c r="D311" i="2"/>
  <c r="F309" i="2"/>
  <c r="F27" i="2" s="1"/>
  <c r="E309" i="2"/>
  <c r="D309" i="2"/>
  <c r="N308" i="2"/>
  <c r="M308" i="2"/>
  <c r="M26" i="2" s="1"/>
  <c r="L308" i="2"/>
  <c r="K308" i="2"/>
  <c r="K26" i="2" s="1"/>
  <c r="J308" i="2"/>
  <c r="I308" i="2"/>
  <c r="I26" i="2" s="1"/>
  <c r="H308" i="2"/>
  <c r="G308" i="2"/>
  <c r="G26" i="2" s="1"/>
  <c r="F308" i="2"/>
  <c r="E308" i="2"/>
  <c r="D308" i="2"/>
  <c r="N307" i="2"/>
  <c r="N25" i="2" s="1"/>
  <c r="M307" i="2"/>
  <c r="L307" i="2"/>
  <c r="L25" i="2" s="1"/>
  <c r="K307" i="2"/>
  <c r="J307" i="2"/>
  <c r="J25" i="2" s="1"/>
  <c r="I307" i="2"/>
  <c r="H307" i="2"/>
  <c r="H25" i="2" s="1"/>
  <c r="G307" i="2"/>
  <c r="F307" i="2"/>
  <c r="F25" i="2" s="1"/>
  <c r="E307" i="2"/>
  <c r="D307" i="2"/>
  <c r="N306" i="2"/>
  <c r="M306" i="2"/>
  <c r="L306" i="2"/>
  <c r="K306" i="2"/>
  <c r="J306" i="2"/>
  <c r="I306" i="2"/>
  <c r="H306" i="2"/>
  <c r="G306" i="2"/>
  <c r="F306" i="2"/>
  <c r="E306" i="2"/>
  <c r="D306" i="2"/>
  <c r="N303" i="2"/>
  <c r="M303" i="2"/>
  <c r="L303" i="2"/>
  <c r="K303" i="2"/>
  <c r="J303" i="2"/>
  <c r="I303" i="2"/>
  <c r="H303" i="2"/>
  <c r="F303" i="2"/>
  <c r="E303" i="2"/>
  <c r="E20" i="2" s="1"/>
  <c r="N302" i="2"/>
  <c r="M302" i="2"/>
  <c r="L302" i="2"/>
  <c r="K302" i="2"/>
  <c r="J302" i="2"/>
  <c r="I302" i="2"/>
  <c r="H302" i="2"/>
  <c r="F302" i="2"/>
  <c r="E302" i="2"/>
  <c r="O297" i="2"/>
  <c r="J297" i="2"/>
  <c r="J261" i="2" s="1"/>
  <c r="H297" i="2"/>
  <c r="G297" i="2"/>
  <c r="F297" i="2"/>
  <c r="E297" i="2"/>
  <c r="J295" i="2"/>
  <c r="H295" i="2"/>
  <c r="G295" i="2"/>
  <c r="F295" i="2"/>
  <c r="E295" i="2"/>
  <c r="O289" i="2"/>
  <c r="O288" i="2"/>
  <c r="N286" i="2"/>
  <c r="N281" i="2" s="1"/>
  <c r="M286" i="2"/>
  <c r="L286" i="2"/>
  <c r="K286" i="2"/>
  <c r="J286" i="2"/>
  <c r="J281" i="2" s="1"/>
  <c r="I286" i="2"/>
  <c r="I281" i="2" s="1"/>
  <c r="H286" i="2"/>
  <c r="H281" i="2" s="1"/>
  <c r="G286" i="2"/>
  <c r="G281" i="2" s="1"/>
  <c r="F286" i="2"/>
  <c r="F281" i="2" s="1"/>
  <c r="E286" i="2"/>
  <c r="E281" i="2" s="1"/>
  <c r="D286" i="2"/>
  <c r="O283" i="2"/>
  <c r="O282" i="2" s="1"/>
  <c r="D282" i="2"/>
  <c r="M281" i="2"/>
  <c r="L281" i="2"/>
  <c r="K281" i="2"/>
  <c r="O277" i="2"/>
  <c r="O276" i="2" s="1"/>
  <c r="O273" i="2" s="1"/>
  <c r="N276" i="2"/>
  <c r="N273" i="2" s="1"/>
  <c r="M276" i="2"/>
  <c r="M273" i="2" s="1"/>
  <c r="L276" i="2"/>
  <c r="L273" i="2" s="1"/>
  <c r="K276" i="2"/>
  <c r="K273" i="2" s="1"/>
  <c r="J276" i="2"/>
  <c r="J273" i="2" s="1"/>
  <c r="I276" i="2"/>
  <c r="I273" i="2" s="1"/>
  <c r="H276" i="2"/>
  <c r="H273" i="2" s="1"/>
  <c r="G276" i="2"/>
  <c r="G273" i="2" s="1"/>
  <c r="F276" i="2"/>
  <c r="F273" i="2" s="1"/>
  <c r="E276" i="2"/>
  <c r="E273" i="2" s="1"/>
  <c r="D276" i="2"/>
  <c r="D273" i="2" s="1"/>
  <c r="O269" i="2"/>
  <c r="O268" i="2" s="1"/>
  <c r="O265" i="2" s="1"/>
  <c r="N268" i="2"/>
  <c r="N265" i="2" s="1"/>
  <c r="M268" i="2"/>
  <c r="M265" i="2" s="1"/>
  <c r="L268" i="2"/>
  <c r="L265" i="2" s="1"/>
  <c r="K268" i="2"/>
  <c r="K265" i="2" s="1"/>
  <c r="J268" i="2"/>
  <c r="J265" i="2" s="1"/>
  <c r="I268" i="2"/>
  <c r="I265" i="2" s="1"/>
  <c r="H268" i="2"/>
  <c r="H265" i="2" s="1"/>
  <c r="G268" i="2"/>
  <c r="G265" i="2" s="1"/>
  <c r="F268" i="2"/>
  <c r="F265" i="2" s="1"/>
  <c r="E268" i="2"/>
  <c r="E265" i="2" s="1"/>
  <c r="D268" i="2"/>
  <c r="D265" i="2" s="1"/>
  <c r="N262" i="2"/>
  <c r="M262" i="2"/>
  <c r="L262" i="2"/>
  <c r="K262" i="2"/>
  <c r="J262" i="2"/>
  <c r="I262" i="2"/>
  <c r="H262" i="2"/>
  <c r="G262" i="2"/>
  <c r="F262" i="2"/>
  <c r="E262" i="2"/>
  <c r="D262" i="2"/>
  <c r="H261" i="2"/>
  <c r="G261" i="2"/>
  <c r="F261" i="2"/>
  <c r="E261" i="2"/>
  <c r="D261" i="2"/>
  <c r="M255" i="2"/>
  <c r="L255" i="2"/>
  <c r="K255" i="2"/>
  <c r="H256" i="2"/>
  <c r="H255" i="2" s="1"/>
  <c r="G256" i="2"/>
  <c r="G255" i="2" s="1"/>
  <c r="F256" i="2"/>
  <c r="F255" i="2" s="1"/>
  <c r="E256" i="2"/>
  <c r="D256" i="2"/>
  <c r="N255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O246" i="2"/>
  <c r="O245" i="2" s="1"/>
  <c r="N246" i="2"/>
  <c r="N245" i="2" s="1"/>
  <c r="M246" i="2"/>
  <c r="M245" i="2" s="1"/>
  <c r="L246" i="2"/>
  <c r="L245" i="2" s="1"/>
  <c r="K246" i="2"/>
  <c r="K245" i="2" s="1"/>
  <c r="J246" i="2"/>
  <c r="J245" i="2" s="1"/>
  <c r="I246" i="2"/>
  <c r="H246" i="2"/>
  <c r="G246" i="2"/>
  <c r="F246" i="2"/>
  <c r="F245" i="2" s="1"/>
  <c r="E246" i="2"/>
  <c r="E245" i="2" s="1"/>
  <c r="D246" i="2"/>
  <c r="D245" i="2" s="1"/>
  <c r="O241" i="2"/>
  <c r="O240" i="2" s="1"/>
  <c r="O237" i="2" s="1"/>
  <c r="E240" i="2"/>
  <c r="E237" i="2" s="1"/>
  <c r="D240" i="2"/>
  <c r="D237" i="2" s="1"/>
  <c r="O236" i="2"/>
  <c r="O233" i="2"/>
  <c r="O232" i="2" s="1"/>
  <c r="N232" i="2"/>
  <c r="N231" i="2" s="1"/>
  <c r="M232" i="2"/>
  <c r="L232" i="2"/>
  <c r="L231" i="2" s="1"/>
  <c r="K232" i="2"/>
  <c r="K231" i="2" s="1"/>
  <c r="J232" i="2"/>
  <c r="J231" i="2" s="1"/>
  <c r="I232" i="2"/>
  <c r="I231" i="2" s="1"/>
  <c r="H232" i="2"/>
  <c r="H231" i="2" s="1"/>
  <c r="G232" i="2"/>
  <c r="G231" i="2" s="1"/>
  <c r="F232" i="2"/>
  <c r="F231" i="2" s="1"/>
  <c r="E232" i="2"/>
  <c r="E231" i="2" s="1"/>
  <c r="D232" i="2"/>
  <c r="D231" i="2" s="1"/>
  <c r="M231" i="2"/>
  <c r="O229" i="2"/>
  <c r="G229" i="2"/>
  <c r="F229" i="2"/>
  <c r="O227" i="2"/>
  <c r="G227" i="2"/>
  <c r="F227" i="2"/>
  <c r="O223" i="2"/>
  <c r="N223" i="2"/>
  <c r="M223" i="2"/>
  <c r="L223" i="2"/>
  <c r="K223" i="2"/>
  <c r="J223" i="2"/>
  <c r="H223" i="2"/>
  <c r="F223" i="2"/>
  <c r="F201" i="2" s="1"/>
  <c r="D223" i="2"/>
  <c r="O220" i="2"/>
  <c r="N220" i="2"/>
  <c r="M220" i="2"/>
  <c r="L220" i="2"/>
  <c r="K220" i="2"/>
  <c r="J220" i="2"/>
  <c r="H220" i="2"/>
  <c r="F220" i="2"/>
  <c r="D220" i="2"/>
  <c r="O218" i="2"/>
  <c r="O215" i="2"/>
  <c r="F215" i="2"/>
  <c r="F214" i="2" s="1"/>
  <c r="E215" i="2"/>
  <c r="E214" i="2" s="1"/>
  <c r="D215" i="2"/>
  <c r="D214" i="2" s="1"/>
  <c r="O209" i="2"/>
  <c r="O208" i="2" s="1"/>
  <c r="N208" i="2"/>
  <c r="M208" i="2"/>
  <c r="L208" i="2"/>
  <c r="K208" i="2"/>
  <c r="J208" i="2"/>
  <c r="I208" i="2"/>
  <c r="H208" i="2"/>
  <c r="G208" i="2"/>
  <c r="F208" i="2"/>
  <c r="E208" i="2"/>
  <c r="D208" i="2"/>
  <c r="O207" i="2"/>
  <c r="O206" i="2" s="1"/>
  <c r="N206" i="2"/>
  <c r="N205" i="2" s="1"/>
  <c r="M206" i="2"/>
  <c r="M205" i="2" s="1"/>
  <c r="L206" i="2"/>
  <c r="L205" i="2" s="1"/>
  <c r="K206" i="2"/>
  <c r="K205" i="2" s="1"/>
  <c r="J206" i="2"/>
  <c r="J205" i="2" s="1"/>
  <c r="I206" i="2"/>
  <c r="H206" i="2"/>
  <c r="H205" i="2" s="1"/>
  <c r="G206" i="2"/>
  <c r="G205" i="2" s="1"/>
  <c r="F206" i="2"/>
  <c r="F205" i="2" s="1"/>
  <c r="E206" i="2"/>
  <c r="E205" i="2" s="1"/>
  <c r="D205" i="2"/>
  <c r="N204" i="2"/>
  <c r="M204" i="2"/>
  <c r="L204" i="2"/>
  <c r="L34" i="2" s="1"/>
  <c r="K204" i="2"/>
  <c r="J204" i="2"/>
  <c r="I204" i="2"/>
  <c r="I34" i="2" s="1"/>
  <c r="H204" i="2"/>
  <c r="H34" i="2" s="1"/>
  <c r="G204" i="2"/>
  <c r="G34" i="2" s="1"/>
  <c r="F204" i="2"/>
  <c r="E204" i="2"/>
  <c r="D204" i="2"/>
  <c r="N201" i="2"/>
  <c r="N199" i="2" s="1"/>
  <c r="M201" i="2"/>
  <c r="L201" i="2"/>
  <c r="L23" i="2" s="1"/>
  <c r="K201" i="2"/>
  <c r="K199" i="2" s="1"/>
  <c r="J201" i="2"/>
  <c r="J199" i="2" s="1"/>
  <c r="I199" i="2"/>
  <c r="H201" i="2"/>
  <c r="H199" i="2" s="1"/>
  <c r="G199" i="2"/>
  <c r="D201" i="2"/>
  <c r="M199" i="2"/>
  <c r="L199" i="2"/>
  <c r="E199" i="2"/>
  <c r="N196" i="2"/>
  <c r="N19" i="2" s="1"/>
  <c r="M196" i="2"/>
  <c r="M19" i="2" s="1"/>
  <c r="L196" i="2"/>
  <c r="L19" i="2" s="1"/>
  <c r="K196" i="2"/>
  <c r="K19" i="2" s="1"/>
  <c r="J196" i="2"/>
  <c r="I195" i="2"/>
  <c r="H195" i="2"/>
  <c r="G195" i="2"/>
  <c r="F196" i="2"/>
  <c r="F195" i="2" s="1"/>
  <c r="E196" i="2"/>
  <c r="E195" i="2" s="1"/>
  <c r="D196" i="2"/>
  <c r="D195" i="2" s="1"/>
  <c r="O192" i="2"/>
  <c r="N192" i="2"/>
  <c r="M192" i="2"/>
  <c r="L192" i="2"/>
  <c r="K192" i="2"/>
  <c r="J192" i="2"/>
  <c r="H192" i="2"/>
  <c r="F192" i="2"/>
  <c r="O190" i="2"/>
  <c r="N190" i="2"/>
  <c r="M190" i="2"/>
  <c r="L190" i="2"/>
  <c r="K190" i="2"/>
  <c r="J190" i="2"/>
  <c r="H190" i="2"/>
  <c r="F190" i="2"/>
  <c r="O186" i="2"/>
  <c r="G186" i="2"/>
  <c r="D186" i="2"/>
  <c r="O183" i="2"/>
  <c r="G183" i="2"/>
  <c r="D183" i="2"/>
  <c r="O179" i="2"/>
  <c r="I179" i="2"/>
  <c r="H179" i="2"/>
  <c r="E179" i="2"/>
  <c r="E176" i="2" s="1"/>
  <c r="D179" i="2"/>
  <c r="D176" i="2" s="1"/>
  <c r="O177" i="2"/>
  <c r="I177" i="2"/>
  <c r="H177" i="2"/>
  <c r="G177" i="2"/>
  <c r="G176" i="2" s="1"/>
  <c r="O173" i="2"/>
  <c r="O172" i="2"/>
  <c r="N170" i="2"/>
  <c r="N169" i="2" s="1"/>
  <c r="M170" i="2"/>
  <c r="M169" i="2" s="1"/>
  <c r="L170" i="2"/>
  <c r="L169" i="2" s="1"/>
  <c r="K170" i="2"/>
  <c r="K169" i="2" s="1"/>
  <c r="J170" i="2"/>
  <c r="J169" i="2" s="1"/>
  <c r="I170" i="2"/>
  <c r="I169" i="2" s="1"/>
  <c r="H170" i="2"/>
  <c r="H169" i="2" s="1"/>
  <c r="G170" i="2"/>
  <c r="G169" i="2" s="1"/>
  <c r="F170" i="2"/>
  <c r="F169" i="2" s="1"/>
  <c r="E170" i="2"/>
  <c r="E169" i="2" s="1"/>
  <c r="D170" i="2"/>
  <c r="D169" i="2" s="1"/>
  <c r="O168" i="2"/>
  <c r="O167" i="2" s="1"/>
  <c r="N167" i="2"/>
  <c r="M167" i="2"/>
  <c r="L167" i="2"/>
  <c r="K167" i="2"/>
  <c r="J167" i="2"/>
  <c r="I167" i="2"/>
  <c r="H167" i="2"/>
  <c r="G167" i="2"/>
  <c r="F167" i="2"/>
  <c r="O166" i="2"/>
  <c r="O165" i="2" s="1"/>
  <c r="N165" i="2"/>
  <c r="N164" i="2" s="1"/>
  <c r="M165" i="2"/>
  <c r="L165" i="2"/>
  <c r="K165" i="2"/>
  <c r="J165" i="2"/>
  <c r="J164" i="2" s="1"/>
  <c r="I165" i="2"/>
  <c r="H165" i="2"/>
  <c r="G165" i="2"/>
  <c r="F165" i="2"/>
  <c r="O162" i="2"/>
  <c r="O161" i="2" s="1"/>
  <c r="O160" i="2" s="1"/>
  <c r="N161" i="2"/>
  <c r="N160" i="2" s="1"/>
  <c r="M161" i="2"/>
  <c r="M160" i="2" s="1"/>
  <c r="L161" i="2"/>
  <c r="L160" i="2" s="1"/>
  <c r="K161" i="2"/>
  <c r="K160" i="2" s="1"/>
  <c r="J161" i="2"/>
  <c r="J160" i="2" s="1"/>
  <c r="I161" i="2"/>
  <c r="I160" i="2" s="1"/>
  <c r="H161" i="2"/>
  <c r="H160" i="2" s="1"/>
  <c r="G161" i="2"/>
  <c r="G160" i="2" s="1"/>
  <c r="F161" i="2"/>
  <c r="F160" i="2" s="1"/>
  <c r="E161" i="2"/>
  <c r="E160" i="2" s="1"/>
  <c r="D161" i="2"/>
  <c r="D160" i="2" s="1"/>
  <c r="O155" i="2"/>
  <c r="O154" i="2" s="1"/>
  <c r="N154" i="2"/>
  <c r="M154" i="2"/>
  <c r="L154" i="2"/>
  <c r="K154" i="2"/>
  <c r="J154" i="2"/>
  <c r="I154" i="2"/>
  <c r="H154" i="2"/>
  <c r="G154" i="2"/>
  <c r="F154" i="2"/>
  <c r="E154" i="2"/>
  <c r="D154" i="2"/>
  <c r="O152" i="2"/>
  <c r="O151" i="2" s="1"/>
  <c r="N151" i="2"/>
  <c r="M151" i="2"/>
  <c r="M150" i="2" s="1"/>
  <c r="L151" i="2"/>
  <c r="L150" i="2" s="1"/>
  <c r="K151" i="2"/>
  <c r="J151" i="2"/>
  <c r="I151" i="2"/>
  <c r="I150" i="2" s="1"/>
  <c r="H151" i="2"/>
  <c r="H150" i="2" s="1"/>
  <c r="G151" i="2"/>
  <c r="G150" i="2" s="1"/>
  <c r="F151" i="2"/>
  <c r="E151" i="2"/>
  <c r="E150" i="2" s="1"/>
  <c r="D151" i="2"/>
  <c r="D150" i="2" s="1"/>
  <c r="F149" i="2"/>
  <c r="F34" i="2" s="1"/>
  <c r="E149" i="2"/>
  <c r="N146" i="2"/>
  <c r="M146" i="2"/>
  <c r="L146" i="2"/>
  <c r="L143" i="2" s="1"/>
  <c r="K146" i="2"/>
  <c r="J146" i="2"/>
  <c r="I146" i="2"/>
  <c r="H146" i="2"/>
  <c r="G146" i="2"/>
  <c r="F146" i="2"/>
  <c r="E146" i="2"/>
  <c r="D146" i="2"/>
  <c r="F145" i="2"/>
  <c r="E145" i="2"/>
  <c r="D145" i="2"/>
  <c r="N138" i="2"/>
  <c r="M138" i="2"/>
  <c r="K138" i="2"/>
  <c r="I138" i="2"/>
  <c r="G138" i="2"/>
  <c r="F139" i="2"/>
  <c r="F138" i="2" s="1"/>
  <c r="E139" i="2"/>
  <c r="E138" i="2" s="1"/>
  <c r="D139" i="2"/>
  <c r="D138" i="2" s="1"/>
  <c r="L138" i="2"/>
  <c r="J138" i="2"/>
  <c r="H138" i="2"/>
  <c r="O133" i="2"/>
  <c r="O132" i="2" s="1"/>
  <c r="N132" i="2"/>
  <c r="M132" i="2"/>
  <c r="L132" i="2"/>
  <c r="K132" i="2"/>
  <c r="J132" i="2"/>
  <c r="I132" i="2"/>
  <c r="H132" i="2"/>
  <c r="G132" i="2"/>
  <c r="F132" i="2"/>
  <c r="E132" i="2"/>
  <c r="D132" i="2"/>
  <c r="O130" i="2"/>
  <c r="O129" i="2" s="1"/>
  <c r="N129" i="2"/>
  <c r="N128" i="2" s="1"/>
  <c r="M129" i="2"/>
  <c r="L129" i="2"/>
  <c r="K129" i="2"/>
  <c r="K128" i="2" s="1"/>
  <c r="J129" i="2"/>
  <c r="I129" i="2"/>
  <c r="H129" i="2"/>
  <c r="G129" i="2"/>
  <c r="F129" i="2"/>
  <c r="E129" i="2"/>
  <c r="D129" i="2"/>
  <c r="O127" i="2"/>
  <c r="O126" i="2"/>
  <c r="O124" i="2"/>
  <c r="O123" i="2" s="1"/>
  <c r="N123" i="2"/>
  <c r="M123" i="2"/>
  <c r="L123" i="2"/>
  <c r="K123" i="2"/>
  <c r="J123" i="2"/>
  <c r="I123" i="2"/>
  <c r="H123" i="2"/>
  <c r="G123" i="2"/>
  <c r="F123" i="2"/>
  <c r="E123" i="2"/>
  <c r="D123" i="2"/>
  <c r="O121" i="2"/>
  <c r="O120" i="2" s="1"/>
  <c r="N120" i="2"/>
  <c r="N119" i="2" s="1"/>
  <c r="M120" i="2"/>
  <c r="L120" i="2"/>
  <c r="L119" i="2" s="1"/>
  <c r="K120" i="2"/>
  <c r="J120" i="2"/>
  <c r="J119" i="2" s="1"/>
  <c r="I120" i="2"/>
  <c r="H120" i="2"/>
  <c r="H119" i="2" s="1"/>
  <c r="G120" i="2"/>
  <c r="F120" i="2"/>
  <c r="F119" i="2" s="1"/>
  <c r="E120" i="2"/>
  <c r="D120" i="2"/>
  <c r="D119" i="2" s="1"/>
  <c r="O117" i="2"/>
  <c r="O115" i="2"/>
  <c r="O114" i="2" s="1"/>
  <c r="N114" i="2"/>
  <c r="M114" i="2"/>
  <c r="L114" i="2"/>
  <c r="K114" i="2"/>
  <c r="J114" i="2"/>
  <c r="I114" i="2"/>
  <c r="H114" i="2"/>
  <c r="G114" i="2"/>
  <c r="F114" i="2"/>
  <c r="E114" i="2"/>
  <c r="D114" i="2"/>
  <c r="O112" i="2"/>
  <c r="O111" i="2" s="1"/>
  <c r="N111" i="2"/>
  <c r="N110" i="2" s="1"/>
  <c r="M111" i="2"/>
  <c r="M110" i="2" s="1"/>
  <c r="L111" i="2"/>
  <c r="K111" i="2"/>
  <c r="J111" i="2"/>
  <c r="J110" i="2" s="1"/>
  <c r="I111" i="2"/>
  <c r="I110" i="2" s="1"/>
  <c r="H111" i="2"/>
  <c r="G111" i="2"/>
  <c r="G110" i="2" s="1"/>
  <c r="F111" i="2"/>
  <c r="F110" i="2" s="1"/>
  <c r="E111" i="2"/>
  <c r="D111" i="2"/>
  <c r="O100" i="2"/>
  <c r="O98" i="2"/>
  <c r="O97" i="2" s="1"/>
  <c r="N97" i="2"/>
  <c r="N93" i="2" s="1"/>
  <c r="M97" i="2"/>
  <c r="M93" i="2" s="1"/>
  <c r="L97" i="2"/>
  <c r="L93" i="2" s="1"/>
  <c r="K97" i="2"/>
  <c r="K93" i="2" s="1"/>
  <c r="J97" i="2"/>
  <c r="J93" i="2" s="1"/>
  <c r="I97" i="2"/>
  <c r="I93" i="2" s="1"/>
  <c r="H97" i="2"/>
  <c r="H93" i="2" s="1"/>
  <c r="G97" i="2"/>
  <c r="G93" i="2" s="1"/>
  <c r="F97" i="2"/>
  <c r="E97" i="2"/>
  <c r="D97" i="2"/>
  <c r="O95" i="2"/>
  <c r="O94" i="2" s="1"/>
  <c r="E94" i="2"/>
  <c r="D94" i="2"/>
  <c r="N83" i="2"/>
  <c r="M83" i="2"/>
  <c r="L83" i="2"/>
  <c r="K83" i="2"/>
  <c r="J83" i="2"/>
  <c r="I83" i="2"/>
  <c r="H83" i="2"/>
  <c r="G83" i="2"/>
  <c r="O85" i="2"/>
  <c r="O84" i="2" s="1"/>
  <c r="F84" i="2"/>
  <c r="F37" i="2" s="1"/>
  <c r="F36" i="2" s="1"/>
  <c r="E84" i="2"/>
  <c r="E83" i="2" s="1"/>
  <c r="D84" i="2"/>
  <c r="D83" i="2" s="1"/>
  <c r="O79" i="2"/>
  <c r="O78" i="2" s="1"/>
  <c r="O77" i="2" s="1"/>
  <c r="D78" i="2"/>
  <c r="D77" i="2" s="1"/>
  <c r="O73" i="2"/>
  <c r="O72" i="2" s="1"/>
  <c r="O69" i="2" s="1"/>
  <c r="N72" i="2"/>
  <c r="N69" i="2" s="1"/>
  <c r="M72" i="2"/>
  <c r="M69" i="2" s="1"/>
  <c r="L72" i="2"/>
  <c r="L69" i="2" s="1"/>
  <c r="K72" i="2"/>
  <c r="K69" i="2" s="1"/>
  <c r="J72" i="2"/>
  <c r="J69" i="2" s="1"/>
  <c r="I72" i="2"/>
  <c r="I69" i="2" s="1"/>
  <c r="H72" i="2"/>
  <c r="H69" i="2" s="1"/>
  <c r="G72" i="2"/>
  <c r="G69" i="2" s="1"/>
  <c r="F72" i="2"/>
  <c r="F69" i="2" s="1"/>
  <c r="E72" i="2"/>
  <c r="E69" i="2" s="1"/>
  <c r="D72" i="2"/>
  <c r="D69" i="2" s="1"/>
  <c r="O67" i="2"/>
  <c r="O66" i="2" s="1"/>
  <c r="O63" i="2" s="1"/>
  <c r="N66" i="2"/>
  <c r="N63" i="2" s="1"/>
  <c r="M66" i="2"/>
  <c r="M63" i="2" s="1"/>
  <c r="L66" i="2"/>
  <c r="L63" i="2" s="1"/>
  <c r="K66" i="2"/>
  <c r="K63" i="2" s="1"/>
  <c r="J66" i="2"/>
  <c r="J63" i="2" s="1"/>
  <c r="I66" i="2"/>
  <c r="I63" i="2" s="1"/>
  <c r="H66" i="2"/>
  <c r="H63" i="2" s="1"/>
  <c r="G66" i="2"/>
  <c r="G63" i="2" s="1"/>
  <c r="F66" i="2"/>
  <c r="F63" i="2" s="1"/>
  <c r="E66" i="2"/>
  <c r="E63" i="2" s="1"/>
  <c r="D66" i="2"/>
  <c r="D63" i="2" s="1"/>
  <c r="O61" i="2"/>
  <c r="O60" i="2"/>
  <c r="O59" i="2"/>
  <c r="N57" i="2"/>
  <c r="M57" i="2"/>
  <c r="L57" i="2"/>
  <c r="K57" i="2"/>
  <c r="J57" i="2"/>
  <c r="I57" i="2"/>
  <c r="H57" i="2"/>
  <c r="G57" i="2"/>
  <c r="F57" i="2"/>
  <c r="E57" i="2"/>
  <c r="D57" i="2"/>
  <c r="O55" i="2"/>
  <c r="O54" i="2" s="1"/>
  <c r="N54" i="2"/>
  <c r="N53" i="2" s="1"/>
  <c r="M54" i="2"/>
  <c r="L54" i="2"/>
  <c r="L53" i="2" s="1"/>
  <c r="K54" i="2"/>
  <c r="K53" i="2" s="1"/>
  <c r="J54" i="2"/>
  <c r="J53" i="2" s="1"/>
  <c r="I54" i="2"/>
  <c r="H54" i="2"/>
  <c r="G54" i="2"/>
  <c r="G53" i="2" s="1"/>
  <c r="F54" i="2"/>
  <c r="F53" i="2" s="1"/>
  <c r="E54" i="2"/>
  <c r="D54" i="2"/>
  <c r="D53" i="2" s="1"/>
  <c r="O49" i="2"/>
  <c r="O48" i="2" s="1"/>
  <c r="O45" i="2" s="1"/>
  <c r="N48" i="2"/>
  <c r="N45" i="2" s="1"/>
  <c r="M48" i="2"/>
  <c r="M45" i="2" s="1"/>
  <c r="L48" i="2"/>
  <c r="L45" i="2" s="1"/>
  <c r="K48" i="2"/>
  <c r="K45" i="2" s="1"/>
  <c r="J48" i="2"/>
  <c r="J45" i="2" s="1"/>
  <c r="I48" i="2"/>
  <c r="I45" i="2" s="1"/>
  <c r="H48" i="2"/>
  <c r="H45" i="2" s="1"/>
  <c r="G48" i="2"/>
  <c r="G45" i="2" s="1"/>
  <c r="F48" i="2"/>
  <c r="F45" i="2" s="1"/>
  <c r="E48" i="2"/>
  <c r="E45" i="2" s="1"/>
  <c r="D48" i="2"/>
  <c r="D45" i="2" s="1"/>
  <c r="D44" i="2"/>
  <c r="O44" i="2" s="1"/>
  <c r="N43" i="2"/>
  <c r="N33" i="2" s="1"/>
  <c r="M43" i="2"/>
  <c r="M33" i="2" s="1"/>
  <c r="L43" i="2"/>
  <c r="K43" i="2"/>
  <c r="K33" i="2" s="1"/>
  <c r="J43" i="2"/>
  <c r="J33" i="2" s="1"/>
  <c r="I43" i="2"/>
  <c r="F43" i="2"/>
  <c r="F33" i="2" s="1"/>
  <c r="E43" i="2"/>
  <c r="D43" i="2"/>
  <c r="D33" i="2" s="1"/>
  <c r="N41" i="2"/>
  <c r="M41" i="2"/>
  <c r="L41" i="2"/>
  <c r="K41" i="2"/>
  <c r="K38" i="2" s="1"/>
  <c r="J41" i="2"/>
  <c r="I41" i="2"/>
  <c r="H41" i="2"/>
  <c r="G41" i="2"/>
  <c r="G38" i="2" s="1"/>
  <c r="F41" i="2"/>
  <c r="E41" i="2"/>
  <c r="D41" i="2"/>
  <c r="H23" i="2"/>
  <c r="N36" i="2"/>
  <c r="L36" i="2"/>
  <c r="J36" i="2"/>
  <c r="I36" i="2"/>
  <c r="E37" i="2"/>
  <c r="E36" i="2" s="1"/>
  <c r="D37" i="2"/>
  <c r="D36" i="2" s="1"/>
  <c r="M36" i="2"/>
  <c r="K36" i="2"/>
  <c r="N34" i="2"/>
  <c r="M34" i="2"/>
  <c r="K34" i="2"/>
  <c r="J34" i="2"/>
  <c r="N27" i="2"/>
  <c r="M27" i="2"/>
  <c r="L27" i="2"/>
  <c r="K27" i="2"/>
  <c r="J27" i="2"/>
  <c r="I27" i="2"/>
  <c r="H27" i="2"/>
  <c r="N26" i="2"/>
  <c r="L26" i="2"/>
  <c r="J26" i="2"/>
  <c r="H26" i="2"/>
  <c r="F26" i="2"/>
  <c r="E26" i="2"/>
  <c r="D26" i="2"/>
  <c r="M25" i="2"/>
  <c r="K25" i="2"/>
  <c r="I25" i="2"/>
  <c r="G25" i="2"/>
  <c r="E25" i="2"/>
  <c r="D25" i="2"/>
  <c r="N23" i="2"/>
  <c r="J23" i="2"/>
  <c r="F20" i="2"/>
  <c r="H11" i="2"/>
  <c r="G11" i="2"/>
  <c r="F11" i="2"/>
  <c r="E11" i="2"/>
  <c r="D11" i="2"/>
  <c r="N7" i="1"/>
  <c r="N8" i="1" s="1"/>
  <c r="M7" i="1"/>
  <c r="M8" i="1" s="1"/>
  <c r="I7" i="1"/>
  <c r="I8" i="1" s="1"/>
  <c r="H7" i="1"/>
  <c r="H8" i="1" s="1"/>
  <c r="G7" i="1"/>
  <c r="G8" i="1" s="1"/>
  <c r="F7" i="1"/>
  <c r="F8" i="1" s="1"/>
  <c r="E7" i="1"/>
  <c r="E8" i="1" s="1"/>
  <c r="L33" i="2" l="1"/>
  <c r="H24" i="2"/>
  <c r="H21" i="2" s="1"/>
  <c r="H38" i="2"/>
  <c r="E24" i="2"/>
  <c r="M24" i="2"/>
  <c r="K164" i="2"/>
  <c r="I19" i="2"/>
  <c r="I17" i="2" s="1"/>
  <c r="D27" i="2"/>
  <c r="D143" i="2"/>
  <c r="G19" i="2"/>
  <c r="G17" i="2" s="1"/>
  <c r="I304" i="2"/>
  <c r="M304" i="2"/>
  <c r="F24" i="2"/>
  <c r="J24" i="2"/>
  <c r="O24" i="2" s="1"/>
  <c r="N24" i="2"/>
  <c r="E34" i="2"/>
  <c r="E294" i="2"/>
  <c r="K300" i="2"/>
  <c r="K299" i="2" s="1"/>
  <c r="K24" i="2"/>
  <c r="E27" i="2"/>
  <c r="K23" i="2"/>
  <c r="E23" i="2"/>
  <c r="D24" i="2"/>
  <c r="L24" i="2"/>
  <c r="E33" i="2"/>
  <c r="I164" i="2"/>
  <c r="M164" i="2"/>
  <c r="K304" i="2"/>
  <c r="M23" i="2"/>
  <c r="M21" i="2" s="1"/>
  <c r="I23" i="2"/>
  <c r="G24" i="2"/>
  <c r="I33" i="2"/>
  <c r="D34" i="2"/>
  <c r="O34" i="2" s="1"/>
  <c r="F294" i="2"/>
  <c r="J256" i="2"/>
  <c r="J255" i="2" s="1"/>
  <c r="J294" i="2"/>
  <c r="F321" i="2"/>
  <c r="J195" i="2"/>
  <c r="J194" i="2" s="1"/>
  <c r="N195" i="2"/>
  <c r="N17" i="2"/>
  <c r="O214" i="2"/>
  <c r="D259" i="2"/>
  <c r="M195" i="2"/>
  <c r="M17" i="2"/>
  <c r="D255" i="2"/>
  <c r="L195" i="2"/>
  <c r="L194" i="2" s="1"/>
  <c r="L17" i="2"/>
  <c r="E93" i="2"/>
  <c r="F304" i="2"/>
  <c r="J304" i="2"/>
  <c r="N304" i="2"/>
  <c r="E321" i="2"/>
  <c r="F368" i="2"/>
  <c r="K195" i="2"/>
  <c r="K194" i="2" s="1"/>
  <c r="K17" i="2"/>
  <c r="D21" i="2"/>
  <c r="D19" i="2"/>
  <c r="D17" i="2" s="1"/>
  <c r="J21" i="2"/>
  <c r="N21" i="2"/>
  <c r="N16" i="2" s="1"/>
  <c r="O149" i="2"/>
  <c r="G368" i="2"/>
  <c r="L164" i="2"/>
  <c r="G294" i="2"/>
  <c r="H304" i="2"/>
  <c r="L304" i="2"/>
  <c r="D93" i="2"/>
  <c r="J189" i="2"/>
  <c r="N189" i="2"/>
  <c r="J128" i="2"/>
  <c r="O302" i="2"/>
  <c r="M300" i="2"/>
  <c r="M299" i="2" s="1"/>
  <c r="I24" i="2"/>
  <c r="D281" i="2"/>
  <c r="O368" i="2"/>
  <c r="F93" i="2"/>
  <c r="G33" i="2"/>
  <c r="O350" i="2"/>
  <c r="O349" i="2" s="1"/>
  <c r="L21" i="2"/>
  <c r="L16" i="2" s="1"/>
  <c r="D128" i="2"/>
  <c r="L259" i="2"/>
  <c r="L254" i="2" s="1"/>
  <c r="O20" i="2"/>
  <c r="G304" i="2"/>
  <c r="G299" i="2" s="1"/>
  <c r="E19" i="2"/>
  <c r="E17" i="2" s="1"/>
  <c r="H300" i="2"/>
  <c r="H19" i="2"/>
  <c r="H17" i="2" s="1"/>
  <c r="J300" i="2"/>
  <c r="N300" i="2"/>
  <c r="N299" i="2" s="1"/>
  <c r="K35" i="2"/>
  <c r="O340" i="2"/>
  <c r="O339" i="2" s="1"/>
  <c r="G27" i="2"/>
  <c r="O27" i="2" s="1"/>
  <c r="E255" i="2"/>
  <c r="O294" i="2"/>
  <c r="O226" i="2"/>
  <c r="F226" i="2"/>
  <c r="H164" i="2"/>
  <c r="G164" i="2"/>
  <c r="F164" i="2"/>
  <c r="H128" i="2"/>
  <c r="G128" i="2"/>
  <c r="F128" i="2"/>
  <c r="G23" i="2"/>
  <c r="G36" i="2"/>
  <c r="F19" i="2"/>
  <c r="F17" i="2" s="1"/>
  <c r="H53" i="2"/>
  <c r="H368" i="2"/>
  <c r="I368" i="2"/>
  <c r="D38" i="2"/>
  <c r="D35" i="2" s="1"/>
  <c r="F38" i="2"/>
  <c r="F35" i="2" s="1"/>
  <c r="H35" i="2"/>
  <c r="J38" i="2"/>
  <c r="J35" i="2" s="1"/>
  <c r="L38" i="2"/>
  <c r="N38" i="2"/>
  <c r="O41" i="2"/>
  <c r="I38" i="2"/>
  <c r="I35" i="2" s="1"/>
  <c r="M38" i="2"/>
  <c r="E143" i="2"/>
  <c r="G143" i="2"/>
  <c r="G137" i="2" s="1"/>
  <c r="I143" i="2"/>
  <c r="I137" i="2" s="1"/>
  <c r="K143" i="2"/>
  <c r="K137" i="2" s="1"/>
  <c r="M143" i="2"/>
  <c r="F143" i="2"/>
  <c r="F137" i="2" s="1"/>
  <c r="H143" i="2"/>
  <c r="H137" i="2" s="1"/>
  <c r="J143" i="2"/>
  <c r="J137" i="2" s="1"/>
  <c r="N143" i="2"/>
  <c r="N137" i="2" s="1"/>
  <c r="O150" i="2"/>
  <c r="G182" i="2"/>
  <c r="H194" i="2"/>
  <c r="N194" i="2"/>
  <c r="D219" i="2"/>
  <c r="K219" i="2"/>
  <c r="M219" i="2"/>
  <c r="H219" i="2"/>
  <c r="L219" i="2"/>
  <c r="E259" i="2"/>
  <c r="G259" i="2"/>
  <c r="G254" i="2" s="1"/>
  <c r="I259" i="2"/>
  <c r="I254" i="2" s="1"/>
  <c r="K259" i="2"/>
  <c r="K254" i="2" s="1"/>
  <c r="M259" i="2"/>
  <c r="M254" i="2" s="1"/>
  <c r="F259" i="2"/>
  <c r="F254" i="2" s="1"/>
  <c r="H259" i="2"/>
  <c r="H254" i="2" s="1"/>
  <c r="J259" i="2"/>
  <c r="N259" i="2"/>
  <c r="N254" i="2" s="1"/>
  <c r="O286" i="2"/>
  <c r="O281" i="2" s="1"/>
  <c r="O303" i="2"/>
  <c r="I300" i="2"/>
  <c r="I299" i="2" s="1"/>
  <c r="E304" i="2"/>
  <c r="O307" i="2"/>
  <c r="D352" i="2"/>
  <c r="D348" i="2" s="1"/>
  <c r="F352" i="2"/>
  <c r="H352" i="2"/>
  <c r="H348" i="2" s="1"/>
  <c r="J352" i="2"/>
  <c r="J348" i="2" s="1"/>
  <c r="L352" i="2"/>
  <c r="L348" i="2" s="1"/>
  <c r="N352" i="2"/>
  <c r="N348" i="2" s="1"/>
  <c r="L35" i="2"/>
  <c r="N35" i="2"/>
  <c r="E137" i="2"/>
  <c r="M137" i="2"/>
  <c r="K110" i="2"/>
  <c r="D16" i="2"/>
  <c r="D13" i="2" s="1"/>
  <c r="O57" i="2"/>
  <c r="O53" i="2" s="1"/>
  <c r="O83" i="2"/>
  <c r="G119" i="2"/>
  <c r="K119" i="2"/>
  <c r="D137" i="2"/>
  <c r="L137" i="2"/>
  <c r="L189" i="2"/>
  <c r="I194" i="2"/>
  <c r="I205" i="2"/>
  <c r="L300" i="2"/>
  <c r="L299" i="2" s="1"/>
  <c r="F300" i="2"/>
  <c r="O322" i="2"/>
  <c r="E110" i="2"/>
  <c r="M35" i="2"/>
  <c r="E38" i="2"/>
  <c r="E35" i="2" s="1"/>
  <c r="E119" i="2"/>
  <c r="I119" i="2"/>
  <c r="M119" i="2"/>
  <c r="L128" i="2"/>
  <c r="D182" i="2"/>
  <c r="M189" i="2"/>
  <c r="E194" i="2"/>
  <c r="M194" i="2"/>
  <c r="O205" i="2"/>
  <c r="H294" i="2"/>
  <c r="G352" i="2"/>
  <c r="G348" i="2" s="1"/>
  <c r="K352" i="2"/>
  <c r="K348" i="2" s="1"/>
  <c r="D359" i="2"/>
  <c r="O379" i="2"/>
  <c r="O376" i="2" s="1"/>
  <c r="F199" i="2"/>
  <c r="F194" i="2" s="1"/>
  <c r="F23" i="2"/>
  <c r="F21" i="2" s="1"/>
  <c r="O176" i="2"/>
  <c r="O26" i="2"/>
  <c r="O40" i="2"/>
  <c r="E128" i="2"/>
  <c r="I128" i="2"/>
  <c r="M128" i="2"/>
  <c r="O139" i="2"/>
  <c r="O138" i="2" s="1"/>
  <c r="O170" i="2"/>
  <c r="O169" i="2" s="1"/>
  <c r="O182" i="2"/>
  <c r="F189" i="2"/>
  <c r="K189" i="2"/>
  <c r="O189" i="2"/>
  <c r="F219" i="2"/>
  <c r="J219" i="2"/>
  <c r="N219" i="2"/>
  <c r="O231" i="2"/>
  <c r="O306" i="2"/>
  <c r="O311" i="2"/>
  <c r="O326" i="2"/>
  <c r="O119" i="2"/>
  <c r="K150" i="2"/>
  <c r="O196" i="2"/>
  <c r="O195" i="2" s="1"/>
  <c r="O201" i="2"/>
  <c r="O199" i="2" s="1"/>
  <c r="O359" i="2"/>
  <c r="O37" i="2"/>
  <c r="O36" i="2" s="1"/>
  <c r="O43" i="2"/>
  <c r="E53" i="2"/>
  <c r="I53" i="2"/>
  <c r="M53" i="2"/>
  <c r="F83" i="2"/>
  <c r="O93" i="2"/>
  <c r="D110" i="2"/>
  <c r="H110" i="2"/>
  <c r="L110" i="2"/>
  <c r="O128" i="2"/>
  <c r="O145" i="2"/>
  <c r="F150" i="2"/>
  <c r="J150" i="2"/>
  <c r="N150" i="2"/>
  <c r="D199" i="2"/>
  <c r="D194" i="2" s="1"/>
  <c r="O204" i="2"/>
  <c r="O261" i="2"/>
  <c r="O308" i="2"/>
  <c r="O317" i="2"/>
  <c r="O316" i="2" s="1"/>
  <c r="O25" i="2"/>
  <c r="O110" i="2"/>
  <c r="O146" i="2"/>
  <c r="G194" i="2"/>
  <c r="O262" i="2"/>
  <c r="E300" i="2"/>
  <c r="D304" i="2"/>
  <c r="D299" i="2" s="1"/>
  <c r="O309" i="2"/>
  <c r="O354" i="2"/>
  <c r="O355" i="2"/>
  <c r="O164" i="2"/>
  <c r="O219" i="2"/>
  <c r="F349" i="2"/>
  <c r="F348" i="2" s="1"/>
  <c r="J299" i="2" l="1"/>
  <c r="O38" i="2"/>
  <c r="D254" i="2"/>
  <c r="I21" i="2"/>
  <c r="I16" i="2" s="1"/>
  <c r="G21" i="2"/>
  <c r="G16" i="2" s="1"/>
  <c r="G13" i="2" s="1"/>
  <c r="O35" i="2"/>
  <c r="G35" i="2"/>
  <c r="O321" i="2"/>
  <c r="M16" i="2"/>
  <c r="O33" i="2"/>
  <c r="K21" i="2"/>
  <c r="K16" i="2" s="1"/>
  <c r="E21" i="2"/>
  <c r="E16" i="2" s="1"/>
  <c r="E13" i="2" s="1"/>
  <c r="H299" i="2"/>
  <c r="J254" i="2"/>
  <c r="J19" i="2"/>
  <c r="J17" i="2" s="1"/>
  <c r="J16" i="2" s="1"/>
  <c r="O256" i="2"/>
  <c r="O255" i="2" s="1"/>
  <c r="E254" i="2"/>
  <c r="O304" i="2"/>
  <c r="O300" i="2"/>
  <c r="E299" i="2"/>
  <c r="F299" i="2"/>
  <c r="O143" i="2"/>
  <c r="O137" i="2" s="1"/>
  <c r="H16" i="2"/>
  <c r="H13" i="2" s="1"/>
  <c r="O23" i="2"/>
  <c r="O21" i="2" s="1"/>
  <c r="F16" i="2"/>
  <c r="F13" i="2" s="1"/>
  <c r="O194" i="2"/>
  <c r="O352" i="2"/>
  <c r="O348" i="2" s="1"/>
  <c r="O259" i="2"/>
  <c r="O19" i="2" l="1"/>
  <c r="O17" i="2" s="1"/>
  <c r="O16" i="2" s="1"/>
  <c r="O254" i="2"/>
  <c r="O299" i="2"/>
</calcChain>
</file>

<file path=xl/sharedStrings.xml><?xml version="1.0" encoding="utf-8"?>
<sst xmlns="http://schemas.openxmlformats.org/spreadsheetml/2006/main" count="1621" uniqueCount="213">
  <si>
    <r>
      <rPr>
        <sz val="18"/>
        <color rgb="FF000000"/>
        <rFont val="Times New Roman"/>
        <family val="1"/>
        <charset val="204"/>
      </rPr>
      <t xml:space="preserve">Приложение № 2  </t>
    </r>
    <r>
      <rPr>
        <sz val="14"/>
        <color rgb="FF000000"/>
        <rFont val="Times New Roman"/>
        <family val="1"/>
        <charset val="204"/>
      </rPr>
      <t xml:space="preserve">             </t>
    </r>
    <r>
      <rPr>
        <sz val="18"/>
        <color rgb="FF000000"/>
        <rFont val="Times New Roman"/>
        <family val="1"/>
        <charset val="204"/>
      </rPr>
      <t xml:space="preserve">                                 </t>
    </r>
  </si>
  <si>
    <t xml:space="preserve">Приложение № 5
</t>
  </si>
  <si>
    <t>к Государственной программе</t>
  </si>
  <si>
    <t>Прогнозная (справочная) оценка ресурсного обеспечения реализации Государственной программы за счет всех источников финансирования</t>
  </si>
  <si>
    <t>№ п/п</t>
  </si>
  <si>
    <t>Статус</t>
  </si>
  <si>
    <t>Наименование государственной программы, подпрограммы,  отдельного мероприятия</t>
  </si>
  <si>
    <t>Источники финансирования</t>
  </si>
  <si>
    <t>Расходы (прогноз, тыс. рублей)</t>
  </si>
  <si>
    <t>2020 год</t>
  </si>
  <si>
    <t>2021 год</t>
  </si>
  <si>
    <t>2022 год</t>
  </si>
  <si>
    <t>2023 год</t>
  </si>
  <si>
    <t>2024 год</t>
  </si>
  <si>
    <t>итого</t>
  </si>
  <si>
    <t>Государственная программа</t>
  </si>
  <si>
    <t xml:space="preserve">«Развитие образования» 
на 2014 – 2020 годы
</t>
  </si>
  <si>
    <t>всего</t>
  </si>
  <si>
    <t>федеральный бюджет</t>
  </si>
  <si>
    <t>областной бюджет</t>
  </si>
  <si>
    <t>местный бюджет</t>
  </si>
  <si>
    <t xml:space="preserve">иные внебюджетные источники  </t>
  </si>
  <si>
    <t>в т.ч.по 
проектам</t>
  </si>
  <si>
    <t>Проект</t>
  </si>
  <si>
    <t>"Содействие занятости женщин - создание условий дошкольного образования для детей в возрасте до трех лет"</t>
  </si>
  <si>
    <t>"Развитие региональной системы дополнительного образования детей в Кировской области (Успех каждого ребенка)"</t>
  </si>
  <si>
    <t xml:space="preserve"> «Создание цифровой образовательной среды Кировской области (Цифровая образовательная среда)»</t>
  </si>
  <si>
    <t xml:space="preserve"> «Поддержка семей Кировской области, имеющих детей (Поддержка семей, имеющих детей)»</t>
  </si>
  <si>
    <t>"Создание современных школ в Кировской области (Современная школа)"</t>
  </si>
  <si>
    <t xml:space="preserve">«Повышение конкурентоспособности профессионального образования в Кировской области (Молодые профессионалы)»
</t>
  </si>
  <si>
    <t xml:space="preserve">«Организация непрерывного образования в Кировской области (Новые возможностия для каждого)»
</t>
  </si>
  <si>
    <t>«Учитель будущего Кировской области (Учитель будущего)»</t>
  </si>
  <si>
    <t>"Социальная активность"</t>
  </si>
  <si>
    <t xml:space="preserve">Подпрограмма </t>
  </si>
  <si>
    <t>"Развитие дошкольного, общего образования и дополнительного образования детей"</t>
  </si>
  <si>
    <t>1.1</t>
  </si>
  <si>
    <t xml:space="preserve">Отдельное мероприятие </t>
  </si>
  <si>
    <t>"Реализация прав на получение общедоступного и бесплатного дошкольного образования"</t>
  </si>
  <si>
    <t>1.2</t>
  </si>
  <si>
    <t>1.3</t>
  </si>
  <si>
    <t>"Реализацию прав на получение общедоступного и бесплатного начального общего, основного общего, среднего общего образования"</t>
  </si>
  <si>
    <t>1.4</t>
  </si>
  <si>
    <t>"Модернизация и развитие инфраструктуры общего образования и дополнительного образования детей"</t>
  </si>
  <si>
    <t>1.5</t>
  </si>
  <si>
    <t>"Реализация прав на получение общедоступного и бесплатного дополнительного образования, выявление и поддержка одаренных детей"</t>
  </si>
  <si>
    <t>1.6</t>
  </si>
  <si>
    <t>"Реализация моделей получения качественного дошкольного, общего и дополнительного образования детьми-инвалидами и лицами с ограниченными возможностями здоровья"</t>
  </si>
  <si>
    <t>1.7</t>
  </si>
  <si>
    <t>"Развитие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качества"</t>
  </si>
  <si>
    <t>1.8</t>
  </si>
  <si>
    <t>Реализация регионального проекта "Создание современных школ в Кировской области (Современная школа)"</t>
  </si>
  <si>
    <t>1.9</t>
  </si>
  <si>
    <t>Реализация регионального проекта "Развитие региональной системы дополнительного образования детей в Кировской области (Успех каждого ребенка)"</t>
  </si>
  <si>
    <t>1.10</t>
  </si>
  <si>
    <t>Реализация регионального проекта «Создание цифровой образовательной среды Кировской области (Цифровая образовательная среда)»</t>
  </si>
  <si>
    <t>1.11</t>
  </si>
  <si>
    <t>Реализация регионального проекта  «Поддержка семей Кировской области, имеющих детей (Поддержка семей, имеющих детей)»</t>
  </si>
  <si>
    <t>2</t>
  </si>
  <si>
    <t>"Социализация детей-сирот и детей, оставшихся без попечения родителей, лиц из числа детей-сирот и детей, оставшихся без 
попечения родителей"</t>
  </si>
  <si>
    <t>2.1</t>
  </si>
  <si>
    <t>"Обеспечение государственных гарантий детям-сиротам и детям, оставшимся без попечения родителей, лицам  из их числа"</t>
  </si>
  <si>
    <t>2.2</t>
  </si>
  <si>
    <t>"Обеспечение приоритетного права ребёнка жить и воспитываться в семье"</t>
  </si>
  <si>
    <t>2.3</t>
  </si>
  <si>
    <t>"Модернизация инфраструктуры системы образовательных учреждений для детей-сирот и детей, оставшихся без попечения родителей"</t>
  </si>
  <si>
    <t>2.4</t>
  </si>
  <si>
    <t>3</t>
  </si>
  <si>
    <t>"Развитие профессионального образования"</t>
  </si>
  <si>
    <t>3.1</t>
  </si>
  <si>
    <t>"Реализация образовательных программ среднего профессионального образования и профессионального обучения на основе государственного задания"</t>
  </si>
  <si>
    <t>3.2</t>
  </si>
  <si>
    <t>Модернизация инфраструктуры системы профессионального образования</t>
  </si>
  <si>
    <t>3.3</t>
  </si>
  <si>
    <t>"Выявление и поддержка лучших обучающихся и студентов образовательных организаций профессионального образования, поддержка эффективной работы научных коллективов и ученых, обладающих высоким научным потенциалом и работающих в Кировской области"</t>
  </si>
  <si>
    <t>3.4</t>
  </si>
  <si>
    <t>"Развитие взаимодействия образовательных организаций среднего профессионального образования с работодателями и населением"</t>
  </si>
  <si>
    <t>3.5</t>
  </si>
  <si>
    <t>Реализация регионального проекта «Повышение конкурентоспособности профессионального образования в Кировской области (Молодые профессионалы)»</t>
  </si>
  <si>
    <t>3.6</t>
  </si>
  <si>
    <t>Реализация регионального проекта «Организация непрерывного образования в Кировской области (Новые возможностия для каждого)»</t>
  </si>
  <si>
    <t>4</t>
  </si>
  <si>
    <t>"Развитие кадрового потенциала системы образования области"</t>
  </si>
  <si>
    <t>4.1</t>
  </si>
  <si>
    <t>"Подготовка, переподготовка и повышение квалификации педагогических и управленческих кадров для системы образования"</t>
  </si>
  <si>
    <t>4.2</t>
  </si>
  <si>
    <t>"Выявление и поддержка лучших педагогических работников в сфере образования"</t>
  </si>
  <si>
    <t>4.3</t>
  </si>
  <si>
    <t>"Привлечение в отрасль и поддержка молодых специалистов и специалистов, работающих в сельских населенных пунктах"</t>
  </si>
  <si>
    <t>4.4</t>
  </si>
  <si>
    <t>Реализация регионального проекта «Учитель будущего Кировской области (Учитель будущего)»</t>
  </si>
  <si>
    <t>4.5</t>
  </si>
  <si>
    <t>5</t>
  </si>
  <si>
    <t>Подпрограмма</t>
  </si>
  <si>
    <t>«Реализация государственной молодежной политики и организация отдыха и оздоровле-ния детей и молодежи»</t>
  </si>
  <si>
    <t>5.1</t>
  </si>
  <si>
    <t>«Реализация региональных программ (проектов) и мероприятий по работе с моло-дежью, организация участия детей и молодежи в мероприятиях окружного, всероссий-ского и международного уровня»</t>
  </si>
  <si>
    <t>5.2</t>
  </si>
  <si>
    <t>«Осуществление государственной поддержки молодежных инициатив»</t>
  </si>
  <si>
    <t>5.3</t>
  </si>
  <si>
    <t>«Государственная поддержка талантливой молодежи»</t>
  </si>
  <si>
    <t>5.4</t>
  </si>
  <si>
    <t>«Развитие учреждений сферы молодежной политики»</t>
  </si>
  <si>
    <t>5.5</t>
  </si>
  <si>
    <t>«Организация отдыха и оздоровления детей и молодежи»</t>
  </si>
  <si>
    <t>5.6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</si>
  <si>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</si>
  <si>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>6</t>
  </si>
  <si>
    <t xml:space="preserve">«Развитие системы патриотического воспитания детей и молодежи» </t>
  </si>
  <si>
    <t>6.1</t>
  </si>
  <si>
    <t>Реализация основных направлений военно-патриотического вопитания в Кировской области</t>
  </si>
  <si>
    <t>6.2</t>
  </si>
  <si>
    <t xml:space="preserve">«Организация областных и муниципальных мероприятий в сфере военно-патриотического воспитания, в том числе окружного, всероссийского и международного уровня» </t>
  </si>
  <si>
    <t>7</t>
  </si>
  <si>
    <t>"Обеспечение реализации государственной программы Кировской области "Развитие образования" на 2014-2020 годы и прочие мероприятия в области образования"</t>
  </si>
  <si>
    <t>РЕСУРСНОЕ ОБЕСПЕЧЕНИЕ</t>
  </si>
  <si>
    <t>Государственной программы</t>
  </si>
  <si>
    <t>Наименование государственной программы, подпрограммы,  отдельного мероприятия, проекта</t>
  </si>
  <si>
    <t>Источник финансирования, ответственный исполнитель, соисполнитель</t>
  </si>
  <si>
    <t>2025 год</t>
  </si>
  <si>
    <t>2026 год</t>
  </si>
  <si>
    <t>2027 год</t>
  </si>
  <si>
    <t>2028 год</t>
  </si>
  <si>
    <t>2029 год</t>
  </si>
  <si>
    <t>2030 год</t>
  </si>
  <si>
    <t xml:space="preserve">Государственная программа Кировской области «Развитие образования» 
</t>
  </si>
  <si>
    <t>в том числе:</t>
  </si>
  <si>
    <t>министерство образования Кировской области</t>
  </si>
  <si>
    <t>-</t>
  </si>
  <si>
    <t xml:space="preserve">областной бюджет </t>
  </si>
  <si>
    <t>министерство финансов Кировской области</t>
  </si>
  <si>
    <t>министерство здравоохранения Кировской области</t>
  </si>
  <si>
    <t>министерство социального развития Кировской области</t>
  </si>
  <si>
    <t xml:space="preserve">министерство лесного хозяйства Кировской области </t>
  </si>
  <si>
    <t>администрация Губернатора и Правительства Кировской области</t>
  </si>
  <si>
    <t>х</t>
  </si>
  <si>
    <t>министерство внутренней политики Кировской области</t>
  </si>
  <si>
    <t xml:space="preserve">внебюджетные источники  </t>
  </si>
  <si>
    <t>Подпрограмма «Развитие общего и дополнительного образования детей»</t>
  </si>
  <si>
    <t xml:space="preserve">федеральный бюджет </t>
  </si>
  <si>
    <t>Отдельное мероприятие  «Реализация прав на получение общедоступного и бесплатного дошкольного образования»</t>
  </si>
  <si>
    <t>федеральный бюджет - итого, в т.ч.</t>
  </si>
  <si>
    <t>в том числе
министерство образования Кировской области</t>
  </si>
  <si>
    <t>Отдельное мероприятие «Реализация прав на получение общедоступного и бесплатного начального общего, основного общего, среднего общего образования»</t>
  </si>
  <si>
    <t>Отдельное мероприятие «Реализация прав на получение общедоступного и бесплатного дополнительного образования, выявление и поддержка одаренных детей»</t>
  </si>
  <si>
    <t>Отдельное мероприятие «Реализация моделей получения качественного дошкольного и общего образования лицами с ограниченными возможностями здоровья»</t>
  </si>
  <si>
    <t>Отдельное мероприятие «Создание в общеобразовательных организациях и организациях дополнительного образования материально-технических, информационных и других условий, отвечающих современным требованиям»</t>
  </si>
  <si>
    <t>Региональный проект «Содействие занятости»</t>
  </si>
  <si>
    <t>Региональный проект  "Содействие занятости женщин - создание в Кировской области условий дошкольного образования для детей в возрасте до трех лет"</t>
  </si>
  <si>
    <t>в том числе</t>
  </si>
  <si>
    <t>Региональный проект «Создание современных школ в Кировской области»</t>
  </si>
  <si>
    <t>Региональный проект «Развитие региональной системы дополнительного образования детей в Кировской области»</t>
  </si>
  <si>
    <t>Региональный проект «Создание цифровой образовательной среды Кировской области»</t>
  </si>
  <si>
    <t>Региональный проект  «Поддержка семей Кировской области, имеющих детей»</t>
  </si>
  <si>
    <t>Подпрограмма «Социализация детей-сирот и детей, оставшихся без попечения родителей, лиц из числа детей-сирот и детей, оставшихся без 
попечения родителей»</t>
  </si>
  <si>
    <t>Отдельное мероприятие «Модернизация инфраструктуры системы образовательных организаций для детей-сирот и детей, оставшихся без попечения родителей»</t>
  </si>
  <si>
    <t>Отдельное мероприятие «Обеспечение приоритетного права ребенка жить и воспитываться в семье»</t>
  </si>
  <si>
    <t>2.5</t>
  </si>
  <si>
    <t>2.6</t>
  </si>
  <si>
    <t>2.7</t>
  </si>
  <si>
    <t>Подпрограмма «Развитие профессионального образования»</t>
  </si>
  <si>
    <t>Отдельное мероприятие «Реализация образовательных программ среднего профессионального образования и профессионального обучения на основе государственного задания»</t>
  </si>
  <si>
    <t>профессионального обучения на основе государственного задания»</t>
  </si>
  <si>
    <t>Отдельное мероприятие «Модернизация инфраструктуры системы профессионального образования»</t>
  </si>
  <si>
    <t>Отдельное мероприятие «Развитие взаимодействия профессиональных образовательных организаций с работодателями и населением»</t>
  </si>
  <si>
    <t>Отдельное мероприятие «Выявление и поддержка лучших обучающихся и студентов образовательных организаций профессионального образования»</t>
  </si>
  <si>
    <t>Региональный проект «Повышение конкурентоспособности профессионального образования в Кировской области»</t>
  </si>
  <si>
    <t>3.8</t>
  </si>
  <si>
    <t>Региональный проект «Организация непрерывного образования в Кировской области»</t>
  </si>
  <si>
    <t>Региональный проект «Развитие кадрового потенциала цифровой экономики в Кировской области»</t>
  </si>
  <si>
    <t>Подпрограмма «Развитие кадрового потенциала системы образования Кировской области»</t>
  </si>
  <si>
    <t>Отдельное мероприятие «Подготовка, переподготовка и повышение квалификации педагогических и управленческих кадров для системы образования»</t>
  </si>
  <si>
    <t>Отдельное мероприятие  «Выявление и поддержка лучших педагогических работников в сфере образования»</t>
  </si>
  <si>
    <t>Отдельное мероприятие «Привлечение в отрасль и поддержка молодых специалистов и специалистов, работающих в сельских населенных пунктах»</t>
  </si>
  <si>
    <t>Региональный проект «Учитель будущего Кировской области»</t>
  </si>
  <si>
    <t>4.6</t>
  </si>
  <si>
    <t>Подпрограмма «Реализация государственной молодежной политики и организация отдыха и оздоровления детей и молодежи»</t>
  </si>
  <si>
    <t>Отдельное мероприятие «Организация учреждениями сферы государственной молодежной политики участия молодежи в мероприятиях регионального, окружного, всероссийского и международного уровней»</t>
  </si>
  <si>
    <t>Отдельное мероприятие «Государственная поддержка талантливой молодежи и молодежных инициатив»</t>
  </si>
  <si>
    <t>Региональный проект «Развитие социальной активности в Кировской области»</t>
  </si>
  <si>
    <t>Региональный проект «Развитие системы поддержки молодежи»</t>
  </si>
  <si>
    <t>Отдельное мероприятие «Организация отдыха и оздоровления детей и молодежи»</t>
  </si>
  <si>
    <t xml:space="preserve">Подпрограмма «Развитие системы патриотического воспитания детей и молодежи» </t>
  </si>
  <si>
    <t>Отдельное мероприятие «Реализация основных направлений военно-патриотического воспитания в Кировской области»</t>
  </si>
  <si>
    <t>Региональный проект «Патриотическое воспитание граждан Кировской области»</t>
  </si>
  <si>
    <t>6.3</t>
  </si>
  <si>
    <t xml:space="preserve">Отдельное мероприятие «Организация областных и муниципальных мероприятий, в том числе окружного, всероссийского и международного уровней, в сфере военно-патриотического воспитания» </t>
  </si>
  <si>
    <t xml:space="preserve">х – финансирования не требуется.
</t>
  </si>
  <si>
    <t>___________________</t>
  </si>
  <si>
    <t>3.7</t>
  </si>
  <si>
    <t>3.9</t>
  </si>
  <si>
    <t xml:space="preserve">                                                                          к Государственной программе</t>
  </si>
  <si>
    <t>министерство молодежной политики Кировской области</t>
  </si>
  <si>
    <t>в том числе
министерство молодежной политики Кировской области</t>
  </si>
  <si>
    <t>министерство спорта и туризма Кировской области</t>
  </si>
  <si>
    <t>Отдельное мероприятие «Обеспечение реализации Подпрограммы»</t>
  </si>
  <si>
    <t>министерство молодежной политики Кировской области²</t>
  </si>
  <si>
    <t>управление государственной службы занятости населения Кировской области</t>
  </si>
  <si>
    <t>2022 год¹</t>
  </si>
  <si>
    <t>федеральный бюджет¹</t>
  </si>
  <si>
    <t>Отдельное мероприятие «Обеспечение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
обучения обоих родителей или единственного родителя»</t>
  </si>
  <si>
    <t xml:space="preserve">управление государственной службы занятости населения Кировской области
 </t>
  </si>
  <si>
    <t>Отдельное мероприятие «Обеспечение реализации Государственной программы Кировской области и прочие мероприятия в области образования и молодежной политики»</t>
  </si>
  <si>
    <t>¹ Объем бюджетных ассигнований в соответствии со сводной бюджетной росписью областного бюджета по состоянию на 31.12.2022.</t>
  </si>
  <si>
    <t>² До 01.09.2022 – министерство спорта и молодежной политики Кировской области.</t>
  </si>
  <si>
    <t>местный бюджет³</t>
  </si>
  <si>
    <t>³ Средства местного бюджета, дополнительно выделенные в 2020 году на строительство двух детских садов, расположенных по адресам: г. Киров, ул. Заводская, д. 10а, г. Киров, ул. Чистопрудненская, д. 15 (не включены в паспорт регионального проекта «Содействие занятости»).</t>
  </si>
  <si>
    <t>Отдельное мероприятие «Развитие национально-региональной системы независимой оценки качества общего образования»</t>
  </si>
  <si>
    <t>министерство строительства Кировской области</t>
  </si>
  <si>
    <r>
      <t>Отдельное мероприятие</t>
    </r>
    <r>
      <rPr>
        <sz val="14"/>
        <rFont val="Times New Roman CYR"/>
        <charset val="204"/>
      </rPr>
      <t xml:space="preserve"> </t>
    </r>
    <r>
      <rPr>
        <sz val="14"/>
        <rFont val="Times New Roman"/>
        <family val="1"/>
        <charset val="204"/>
      </rPr>
      <t>«Обеспечение</t>
    </r>
    <r>
      <rPr>
        <sz val="14"/>
        <rFont val="Times New Roman CYR"/>
        <charset val="204"/>
      </rPr>
      <t xml:space="preserve"> жилыми помещениями лиц из числа детей-сирот и детей, оставшихся без попечения родителей</t>
    </r>
    <r>
      <rPr>
        <sz val="14"/>
        <rFont val="Times New Roman"/>
        <family val="1"/>
        <charset val="204"/>
      </rPr>
      <t xml:space="preserve">» </t>
    </r>
  </si>
  <si>
    <t xml:space="preserve">                                                   Приложение № 9
</t>
  </si>
  <si>
    <t>в том числе:
министерство образования Кировской области</t>
  </si>
  <si>
    <t xml:space="preserve">                                                   Приложение № 2</t>
  </si>
  <si>
    <t>Расходы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</si>
</sst>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\-??\ _₽_-;_-@_-"/>
    <numFmt numFmtId="165" formatCode="_-* #,##0.00_р_._-;\-* #,##0.00_р_._-;_-* \-??_р_._-;_-@_-"/>
    <numFmt numFmtId="166" formatCode="_(* #,##0.00_);_(* \(#,##0.00\);_(* \-??_);_(@_)"/>
  </numFmts>
  <fonts count="30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4"/>
      <color rgb="FFFFFFD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 CYR"/>
      <charset val="204"/>
    </font>
    <font>
      <sz val="11"/>
      <color rgb="FF000000"/>
      <name val="Calibri"/>
      <family val="2"/>
      <charset val="204"/>
    </font>
    <font>
      <b/>
      <sz val="34"/>
      <name val="Times New Roman"/>
      <family val="1"/>
      <charset val="204"/>
    </font>
    <font>
      <sz val="34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28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28"/>
      <color rgb="FF000000"/>
      <name val="Times New Roman"/>
      <family val="1"/>
      <charset val="204"/>
    </font>
    <font>
      <b/>
      <sz val="28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BEEF4"/>
        <bgColor rgb="FFCCFFFF"/>
      </patternFill>
    </fill>
    <fill>
      <patternFill patternType="solid">
        <fgColor rgb="FFCCC1DA"/>
        <bgColor rgb="FFCCCCFF"/>
      </patternFill>
    </fill>
    <fill>
      <patternFill patternType="solid">
        <fgColor rgb="FFFFD7D7"/>
        <bgColor rgb="FFDBEEF4"/>
      </patternFill>
    </fill>
    <fill>
      <patternFill patternType="solid">
        <fgColor rgb="FFFFFFFF"/>
        <bgColor rgb="FFFFFFD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EEF4"/>
      </patternFill>
    </fill>
    <fill>
      <patternFill patternType="solid">
        <fgColor theme="0"/>
        <bgColor rgb="FFFF808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5" fontId="21" fillId="0" borderId="0" applyBorder="0" applyProtection="0"/>
  </cellStyleXfs>
  <cellXfs count="165">
    <xf numFmtId="0" fontId="0" fillId="0" borderId="0" xfId="0"/>
    <xf numFmtId="11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11" fontId="4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left" vertical="top" wrapText="1"/>
    </xf>
    <xf numFmtId="0" fontId="9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 applyAlignment="1"/>
    <xf numFmtId="4" fontId="5" fillId="0" borderId="0" xfId="0" applyNumberFormat="1" applyFont="1" applyAlignment="1"/>
    <xf numFmtId="164" fontId="0" fillId="0" borderId="0" xfId="0" applyNumberFormat="1"/>
    <xf numFmtId="164" fontId="9" fillId="0" borderId="0" xfId="0" applyNumberFormat="1" applyFont="1" applyAlignment="1"/>
    <xf numFmtId="0" fontId="4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166" fontId="11" fillId="2" borderId="1" xfId="1" applyNumberFormat="1" applyFont="1" applyFill="1" applyBorder="1" applyAlignment="1" applyProtection="1">
      <alignment vertical="top" wrapText="1"/>
    </xf>
    <xf numFmtId="166" fontId="4" fillId="2" borderId="1" xfId="1" applyNumberFormat="1" applyFont="1" applyFill="1" applyBorder="1" applyAlignment="1" applyProtection="1">
      <alignment vertical="top" wrapText="1"/>
    </xf>
    <xf numFmtId="0" fontId="11" fillId="3" borderId="1" xfId="0" applyFont="1" applyFill="1" applyBorder="1" applyAlignment="1">
      <alignment vertical="top" wrapText="1"/>
    </xf>
    <xf numFmtId="166" fontId="11" fillId="3" borderId="1" xfId="1" applyNumberFormat="1" applyFont="1" applyFill="1" applyBorder="1" applyAlignment="1" applyProtection="1">
      <alignment vertical="top" wrapText="1"/>
    </xf>
    <xf numFmtId="0" fontId="4" fillId="3" borderId="1" xfId="0" applyFont="1" applyFill="1" applyBorder="1" applyAlignment="1">
      <alignment vertical="top" wrapText="1"/>
    </xf>
    <xf numFmtId="166" fontId="4" fillId="3" borderId="1" xfId="1" applyNumberFormat="1" applyFont="1" applyFill="1" applyBorder="1" applyAlignment="1" applyProtection="1">
      <alignment vertical="top" wrapText="1"/>
    </xf>
    <xf numFmtId="0" fontId="11" fillId="4" borderId="1" xfId="0" applyFont="1" applyFill="1" applyBorder="1" applyAlignment="1">
      <alignment vertical="top" wrapText="1"/>
    </xf>
    <xf numFmtId="166" fontId="11" fillId="4" borderId="1" xfId="1" applyNumberFormat="1" applyFont="1" applyFill="1" applyBorder="1" applyAlignment="1" applyProtection="1">
      <alignment vertical="top" wrapText="1"/>
    </xf>
    <xf numFmtId="0" fontId="4" fillId="4" borderId="1" xfId="0" applyFont="1" applyFill="1" applyBorder="1" applyAlignment="1">
      <alignment vertical="top" wrapText="1"/>
    </xf>
    <xf numFmtId="166" fontId="4" fillId="4" borderId="1" xfId="1" applyNumberFormat="1" applyFont="1" applyFill="1" applyBorder="1" applyAlignment="1" applyProtection="1">
      <alignment vertical="top" wrapText="1"/>
    </xf>
    <xf numFmtId="0" fontId="11" fillId="0" borderId="1" xfId="0" applyFont="1" applyBorder="1" applyAlignment="1">
      <alignment vertical="top" wrapText="1"/>
    </xf>
    <xf numFmtId="166" fontId="11" fillId="0" borderId="1" xfId="1" applyNumberFormat="1" applyFont="1" applyBorder="1" applyAlignment="1" applyProtection="1">
      <alignment vertical="top" wrapText="1"/>
    </xf>
    <xf numFmtId="0" fontId="4" fillId="0" borderId="1" xfId="0" applyFont="1" applyBorder="1" applyAlignment="1">
      <alignment vertical="top" wrapText="1"/>
    </xf>
    <xf numFmtId="166" fontId="4" fillId="0" borderId="1" xfId="1" applyNumberFormat="1" applyFont="1" applyBorder="1" applyAlignment="1" applyProtection="1">
      <alignment vertical="top" wrapText="1"/>
    </xf>
    <xf numFmtId="0" fontId="12" fillId="0" borderId="0" xfId="0" applyFont="1" applyAlignment="1"/>
    <xf numFmtId="11" fontId="1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5" borderId="0" xfId="0" applyFont="1" applyFill="1" applyAlignment="1"/>
    <xf numFmtId="0" fontId="7" fillId="5" borderId="0" xfId="0" applyFont="1" applyFill="1" applyAlignment="1"/>
    <xf numFmtId="0" fontId="14" fillId="0" borderId="0" xfId="0" applyFont="1" applyAlignment="1"/>
    <xf numFmtId="11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7" fillId="0" borderId="0" xfId="0" applyFont="1" applyBorder="1" applyAlignment="1"/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11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/>
    <xf numFmtId="4" fontId="16" fillId="0" borderId="0" xfId="0" applyNumberFormat="1" applyFont="1" applyBorder="1" applyAlignment="1"/>
    <xf numFmtId="4" fontId="17" fillId="0" borderId="0" xfId="0" applyNumberFormat="1" applyFont="1" applyBorder="1" applyAlignment="1"/>
    <xf numFmtId="4" fontId="16" fillId="0" borderId="0" xfId="0" applyNumberFormat="1" applyFont="1" applyAlignment="1"/>
    <xf numFmtId="4" fontId="17" fillId="0" borderId="0" xfId="0" applyNumberFormat="1" applyFont="1" applyAlignment="1"/>
    <xf numFmtId="0" fontId="7" fillId="0" borderId="1" xfId="0" applyFont="1" applyBorder="1" applyAlignment="1">
      <alignment horizontal="center" vertical="top" wrapText="1"/>
    </xf>
    <xf numFmtId="0" fontId="18" fillId="0" borderId="0" xfId="0" applyFont="1" applyAlignment="1"/>
    <xf numFmtId="0" fontId="19" fillId="0" borderId="0" xfId="0" applyFont="1" applyAlignment="1"/>
    <xf numFmtId="0" fontId="7" fillId="0" borderId="0" xfId="0" applyFont="1" applyAlignment="1"/>
    <xf numFmtId="49" fontId="14" fillId="6" borderId="1" xfId="0" applyNumberFormat="1" applyFont="1" applyFill="1" applyBorder="1" applyAlignment="1">
      <alignment horizontal="center" vertical="top" wrapText="1"/>
    </xf>
    <xf numFmtId="0" fontId="18" fillId="6" borderId="0" xfId="0" applyFont="1" applyFill="1" applyAlignment="1"/>
    <xf numFmtId="49" fontId="14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4" fontId="14" fillId="0" borderId="0" xfId="1" applyNumberFormat="1" applyFont="1" applyBorder="1" applyAlignment="1" applyProtection="1">
      <alignment horizontal="center" vertical="top" wrapText="1"/>
    </xf>
    <xf numFmtId="0" fontId="24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wrapText="1"/>
    </xf>
    <xf numFmtId="4" fontId="13" fillId="0" borderId="0" xfId="0" applyNumberFormat="1" applyFont="1" applyBorder="1" applyAlignment="1"/>
    <xf numFmtId="4" fontId="13" fillId="0" borderId="0" xfId="0" applyNumberFormat="1" applyFont="1" applyAlignment="1"/>
    <xf numFmtId="4" fontId="13" fillId="0" borderId="0" xfId="1" applyNumberFormat="1" applyFont="1" applyBorder="1" applyAlignment="1" applyProtection="1">
      <alignment horizontal="center" vertical="top" wrapText="1"/>
    </xf>
    <xf numFmtId="4" fontId="25" fillId="0" borderId="0" xfId="0" applyNumberFormat="1" applyFont="1" applyBorder="1" applyAlignment="1"/>
    <xf numFmtId="4" fontId="25" fillId="0" borderId="0" xfId="0" applyNumberFormat="1" applyFont="1" applyAlignment="1"/>
    <xf numFmtId="0" fontId="24" fillId="7" borderId="0" xfId="0" applyFont="1" applyFill="1" applyBorder="1" applyAlignment="1">
      <alignment horizontal="right"/>
    </xf>
    <xf numFmtId="0" fontId="24" fillId="7" borderId="0" xfId="0" applyFont="1" applyFill="1" applyBorder="1" applyAlignment="1">
      <alignment horizontal="right" vertical="top" wrapText="1"/>
    </xf>
    <xf numFmtId="0" fontId="13" fillId="7" borderId="0" xfId="0" applyFont="1" applyFill="1" applyBorder="1" applyAlignment="1">
      <alignment horizontal="left" vertical="top" wrapText="1"/>
    </xf>
    <xf numFmtId="4" fontId="13" fillId="7" borderId="0" xfId="1" applyNumberFormat="1" applyFont="1" applyFill="1" applyBorder="1" applyAlignment="1" applyProtection="1">
      <alignment horizontal="center" vertical="top" wrapText="1"/>
    </xf>
    <xf numFmtId="0" fontId="13" fillId="7" borderId="0" xfId="0" applyFont="1" applyFill="1" applyAlignment="1"/>
    <xf numFmtId="0" fontId="13" fillId="8" borderId="0" xfId="0" applyFont="1" applyFill="1" applyAlignment="1"/>
    <xf numFmtId="4" fontId="25" fillId="7" borderId="0" xfId="0" applyNumberFormat="1" applyFont="1" applyFill="1" applyBorder="1" applyAlignment="1"/>
    <xf numFmtId="4" fontId="25" fillId="7" borderId="0" xfId="0" applyNumberFormat="1" applyFont="1" applyFill="1" applyAlignment="1"/>
    <xf numFmtId="166" fontId="13" fillId="0" borderId="1" xfId="1" applyNumberFormat="1" applyFont="1" applyFill="1" applyBorder="1" applyAlignment="1" applyProtection="1">
      <alignment horizontal="center" vertical="top" wrapText="1"/>
    </xf>
    <xf numFmtId="0" fontId="14" fillId="7" borderId="1" xfId="0" applyFont="1" applyFill="1" applyBorder="1" applyAlignment="1">
      <alignment horizontal="center" vertical="top" wrapText="1"/>
    </xf>
    <xf numFmtId="0" fontId="23" fillId="7" borderId="0" xfId="0" applyFont="1" applyFill="1" applyBorder="1" applyAlignment="1">
      <alignment horizontal="right" vertical="top" wrapText="1"/>
    </xf>
    <xf numFmtId="0" fontId="15" fillId="7" borderId="0" xfId="0" applyFont="1" applyFill="1" applyAlignment="1"/>
    <xf numFmtId="0" fontId="15" fillId="7" borderId="0" xfId="0" applyFont="1" applyFill="1" applyBorder="1" applyAlignment="1">
      <alignment horizontal="left" vertical="top" wrapText="1"/>
    </xf>
    <xf numFmtId="0" fontId="15" fillId="7" borderId="0" xfId="0" applyFont="1" applyFill="1" applyBorder="1" applyAlignment="1"/>
    <xf numFmtId="4" fontId="14" fillId="7" borderId="0" xfId="1" applyNumberFormat="1" applyFont="1" applyFill="1" applyBorder="1" applyAlignment="1" applyProtection="1">
      <alignment horizontal="center" vertical="top" wrapText="1"/>
    </xf>
    <xf numFmtId="0" fontId="15" fillId="9" borderId="0" xfId="0" applyFont="1" applyFill="1" applyAlignment="1"/>
    <xf numFmtId="0" fontId="2" fillId="0" borderId="0" xfId="0" applyFont="1" applyFill="1" applyAlignment="1"/>
    <xf numFmtId="0" fontId="0" fillId="0" borderId="0" xfId="0" applyFill="1"/>
    <xf numFmtId="0" fontId="18" fillId="10" borderId="0" xfId="0" applyFont="1" applyFill="1" applyAlignment="1"/>
    <xf numFmtId="0" fontId="18" fillId="11" borderId="0" xfId="0" applyFont="1" applyFill="1" applyAlignment="1"/>
    <xf numFmtId="0" fontId="18" fillId="12" borderId="0" xfId="0" applyFont="1" applyFill="1" applyAlignment="1"/>
    <xf numFmtId="0" fontId="2" fillId="12" borderId="0" xfId="0" applyFont="1" applyFill="1" applyAlignment="1"/>
    <xf numFmtId="0" fontId="0" fillId="12" borderId="0" xfId="0" applyFill="1"/>
    <xf numFmtId="0" fontId="7" fillId="12" borderId="0" xfId="0" applyFont="1" applyFill="1" applyAlignment="1"/>
    <xf numFmtId="0" fontId="14" fillId="12" borderId="0" xfId="0" applyFont="1" applyFill="1" applyAlignment="1"/>
    <xf numFmtId="0" fontId="7" fillId="10" borderId="0" xfId="0" applyFont="1" applyFill="1" applyAlignment="1"/>
    <xf numFmtId="0" fontId="2" fillId="10" borderId="0" xfId="0" applyFont="1" applyFill="1" applyAlignment="1"/>
    <xf numFmtId="0" fontId="0" fillId="10" borderId="0" xfId="0" applyFill="1"/>
    <xf numFmtId="0" fontId="19" fillId="10" borderId="0" xfId="0" applyFont="1" applyFill="1" applyAlignment="1"/>
    <xf numFmtId="0" fontId="19" fillId="11" borderId="0" xfId="0" applyFont="1" applyFill="1" applyAlignment="1"/>
    <xf numFmtId="0" fontId="7" fillId="13" borderId="0" xfId="0" applyFont="1" applyFill="1" applyAlignment="1"/>
    <xf numFmtId="0" fontId="18" fillId="13" borderId="0" xfId="0" applyFont="1" applyFill="1" applyAlignment="1"/>
    <xf numFmtId="0" fontId="14" fillId="13" borderId="0" xfId="0" applyFont="1" applyFill="1" applyAlignment="1"/>
    <xf numFmtId="0" fontId="14" fillId="0" borderId="1" xfId="0" applyFont="1" applyFill="1" applyBorder="1" applyAlignment="1"/>
    <xf numFmtId="2" fontId="14" fillId="0" borderId="1" xfId="1" applyNumberFormat="1" applyFont="1" applyFill="1" applyBorder="1" applyAlignment="1" applyProtection="1">
      <alignment horizontal="center" vertical="top" wrapText="1"/>
    </xf>
    <xf numFmtId="0" fontId="13" fillId="0" borderId="1" xfId="1" applyNumberFormat="1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4" fontId="13" fillId="0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1" applyNumberFormat="1" applyFont="1" applyFill="1" applyBorder="1" applyAlignment="1" applyProtection="1">
      <alignment horizontal="center" vertical="top" wrapText="1"/>
    </xf>
    <xf numFmtId="166" fontId="14" fillId="0" borderId="1" xfId="1" applyNumberFormat="1" applyFont="1" applyFill="1" applyBorder="1" applyAlignment="1" applyProtection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" fontId="14" fillId="0" borderId="1" xfId="1" applyNumberFormat="1" applyFont="1" applyFill="1" applyBorder="1" applyAlignment="1" applyProtection="1">
      <alignment vertical="top" wrapText="1"/>
    </xf>
    <xf numFmtId="0" fontId="13" fillId="0" borderId="1" xfId="0" applyFont="1" applyBorder="1" applyAlignment="1">
      <alignment horizontal="left" vertical="top" wrapText="1"/>
    </xf>
    <xf numFmtId="4" fontId="25" fillId="0" borderId="1" xfId="1" applyNumberFormat="1" applyFont="1" applyFill="1" applyBorder="1" applyAlignment="1" applyProtection="1">
      <alignment horizontal="center" vertical="top" wrapText="1"/>
    </xf>
    <xf numFmtId="0" fontId="14" fillId="6" borderId="1" xfId="0" applyFont="1" applyFill="1" applyBorder="1" applyAlignment="1">
      <alignment horizontal="left" vertical="top" wrapText="1"/>
    </xf>
    <xf numFmtId="49" fontId="13" fillId="0" borderId="1" xfId="0" applyNumberFormat="1" applyFont="1" applyBorder="1" applyAlignment="1">
      <alignment vertical="top" wrapText="1"/>
    </xf>
    <xf numFmtId="11" fontId="27" fillId="0" borderId="0" xfId="0" applyNumberFormat="1" applyFont="1" applyFill="1" applyAlignment="1">
      <alignment horizontal="center"/>
    </xf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 applyAlignment="1"/>
    <xf numFmtId="0" fontId="29" fillId="0" borderId="0" xfId="0" applyFont="1" applyFill="1" applyAlignment="1"/>
    <xf numFmtId="49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1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11" fontId="26" fillId="0" borderId="0" xfId="0" applyNumberFormat="1" applyFont="1" applyBorder="1" applyAlignment="1">
      <alignment horizontal="left" vertical="top" wrapText="1"/>
    </xf>
    <xf numFmtId="11" fontId="26" fillId="0" borderId="0" xfId="0" applyNumberFormat="1" applyFont="1" applyBorder="1" applyAlignment="1">
      <alignment horizontal="justify" vertical="top" wrapText="1"/>
    </xf>
    <xf numFmtId="11" fontId="14" fillId="0" borderId="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vertical="top" wrapText="1"/>
    </xf>
    <xf numFmtId="0" fontId="14" fillId="0" borderId="1" xfId="1" applyNumberFormat="1" applyFont="1" applyFill="1" applyBorder="1" applyAlignment="1" applyProtection="1">
      <alignment horizontal="center" vertical="top" wrapText="1"/>
    </xf>
    <xf numFmtId="166" fontId="14" fillId="0" borderId="1" xfId="1" applyNumberFormat="1" applyFont="1" applyFill="1" applyBorder="1" applyAlignment="1" applyProtection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11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11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D7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70"/>
  <sheetViews>
    <sheetView view="pageBreakPreview" zoomScale="75" zoomScaleNormal="66" zoomScalePageLayoutView="75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E31" sqref="E31"/>
    </sheetView>
  </sheetViews>
  <sheetFormatPr defaultColWidth="9.140625" defaultRowHeight="15" x14ac:dyDescent="0.25"/>
  <cols>
    <col min="1" max="1" width="6.140625" style="1" customWidth="1"/>
    <col min="2" max="2" width="19.140625" style="2" customWidth="1"/>
    <col min="3" max="3" width="39.42578125" style="2" customWidth="1"/>
    <col min="4" max="4" width="35.5703125" style="2" customWidth="1"/>
    <col min="5" max="5" width="18.7109375" style="3" customWidth="1"/>
    <col min="6" max="8" width="17.85546875" style="3" customWidth="1"/>
    <col min="9" max="9" width="18.140625" style="3" customWidth="1"/>
    <col min="10" max="10" width="17.85546875" style="4" customWidth="1"/>
    <col min="11" max="12" width="9.140625" style="3"/>
    <col min="13" max="14" width="20.42578125" style="3" customWidth="1"/>
    <col min="15" max="252" width="9.140625" style="3"/>
    <col min="253" max="253" width="6.140625" style="3" customWidth="1"/>
    <col min="254" max="254" width="19.140625" style="3" customWidth="1"/>
    <col min="255" max="255" width="39.42578125" style="3" customWidth="1"/>
    <col min="256" max="256" width="35.5703125" style="3" customWidth="1"/>
    <col min="257" max="258" width="17.85546875" style="3" customWidth="1"/>
    <col min="259" max="259" width="18.140625" style="3" customWidth="1"/>
    <col min="260" max="260" width="18.7109375" style="3" customWidth="1"/>
    <col min="261" max="263" width="17.85546875" style="3" customWidth="1"/>
    <col min="264" max="264" width="18.140625" style="3" customWidth="1"/>
    <col min="265" max="265" width="17.85546875" style="3" customWidth="1"/>
    <col min="266" max="508" width="9.140625" style="3"/>
    <col min="509" max="509" width="6.140625" style="3" customWidth="1"/>
    <col min="510" max="510" width="19.140625" style="3" customWidth="1"/>
    <col min="511" max="511" width="39.42578125" style="3" customWidth="1"/>
    <col min="512" max="512" width="35.5703125" style="3" customWidth="1"/>
    <col min="513" max="514" width="17.85546875" style="3" customWidth="1"/>
    <col min="515" max="515" width="18.140625" style="3" customWidth="1"/>
    <col min="516" max="516" width="18.7109375" style="3" customWidth="1"/>
    <col min="517" max="519" width="17.85546875" style="3" customWidth="1"/>
    <col min="520" max="520" width="18.140625" style="3" customWidth="1"/>
    <col min="521" max="521" width="17.85546875" style="3" customWidth="1"/>
    <col min="522" max="764" width="9.140625" style="3"/>
    <col min="765" max="765" width="6.140625" style="3" customWidth="1"/>
    <col min="766" max="766" width="19.140625" style="3" customWidth="1"/>
    <col min="767" max="767" width="39.42578125" style="3" customWidth="1"/>
    <col min="768" max="768" width="35.5703125" style="3" customWidth="1"/>
    <col min="769" max="770" width="17.85546875" style="3" customWidth="1"/>
    <col min="771" max="771" width="18.140625" style="3" customWidth="1"/>
    <col min="772" max="772" width="18.7109375" style="3" customWidth="1"/>
    <col min="773" max="775" width="17.85546875" style="3" customWidth="1"/>
    <col min="776" max="776" width="18.140625" style="3" customWidth="1"/>
    <col min="777" max="777" width="17.85546875" style="3" customWidth="1"/>
    <col min="778" max="1020" width="9.140625" style="3"/>
    <col min="1021" max="1021" width="6.140625" style="3" customWidth="1"/>
    <col min="1022" max="1022" width="19.140625" style="3" customWidth="1"/>
    <col min="1023" max="1023" width="39.42578125" style="3" customWidth="1"/>
    <col min="1024" max="1024" width="35.5703125" style="3" customWidth="1"/>
  </cols>
  <sheetData>
    <row r="1" spans="1:18" ht="20.25" customHeight="1" x14ac:dyDescent="0.35">
      <c r="A1" s="5"/>
      <c r="B1" s="6"/>
      <c r="C1" s="6"/>
      <c r="D1" s="6"/>
      <c r="E1" s="6"/>
      <c r="F1" s="6"/>
      <c r="G1" s="141" t="s">
        <v>0</v>
      </c>
      <c r="H1" s="141"/>
      <c r="I1" s="141"/>
      <c r="J1" s="141"/>
    </row>
    <row r="2" spans="1:18" ht="23.25" customHeight="1" x14ac:dyDescent="0.25">
      <c r="A2" s="5"/>
      <c r="B2" s="6"/>
      <c r="C2" s="6"/>
      <c r="D2" s="6"/>
      <c r="E2" s="6"/>
      <c r="F2" s="6"/>
      <c r="G2" s="142" t="s">
        <v>1</v>
      </c>
      <c r="H2" s="142"/>
      <c r="I2" s="142"/>
      <c r="J2" s="142"/>
    </row>
    <row r="3" spans="1:18" ht="23.25" customHeight="1" x14ac:dyDescent="0.25">
      <c r="A3" s="5"/>
      <c r="B3" s="6"/>
      <c r="C3" s="6"/>
      <c r="D3" s="6"/>
      <c r="E3" s="6"/>
      <c r="F3" s="6"/>
      <c r="G3" s="142" t="s">
        <v>2</v>
      </c>
      <c r="H3" s="142"/>
      <c r="I3" s="142"/>
      <c r="J3" s="142"/>
    </row>
    <row r="4" spans="1:18" ht="23.25" x14ac:dyDescent="0.25">
      <c r="A4" s="5"/>
      <c r="B4" s="6"/>
      <c r="C4" s="6"/>
      <c r="D4" s="6"/>
      <c r="E4" s="6"/>
      <c r="F4" s="6"/>
      <c r="G4" s="7"/>
      <c r="H4" s="7"/>
      <c r="I4" s="7"/>
      <c r="J4" s="7"/>
    </row>
    <row r="5" spans="1:18" s="8" customFormat="1" ht="52.5" customHeight="1" x14ac:dyDescent="0.3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8" s="8" customFormat="1" ht="15.75" x14ac:dyDescent="0.25">
      <c r="A6" s="5"/>
      <c r="B6" s="9"/>
      <c r="C6" s="10"/>
      <c r="D6" s="10"/>
      <c r="E6" s="6"/>
      <c r="F6" s="6"/>
      <c r="G6" s="6"/>
      <c r="H6" s="6"/>
      <c r="I6" s="6"/>
      <c r="J6" s="11"/>
    </row>
    <row r="7" spans="1:18" s="8" customFormat="1" ht="15.75" x14ac:dyDescent="0.25">
      <c r="A7" s="5"/>
      <c r="B7" s="9"/>
      <c r="C7" s="10"/>
      <c r="D7" s="10"/>
      <c r="E7" s="12" t="e">
        <f>#REF!</f>
        <v>#REF!</v>
      </c>
      <c r="F7" s="12" t="e">
        <f>#REF!</f>
        <v>#REF!</v>
      </c>
      <c r="G7" s="12" t="e">
        <f>#REF!</f>
        <v>#REF!</v>
      </c>
      <c r="H7" s="12" t="e">
        <f>#REF!</f>
        <v>#REF!</v>
      </c>
      <c r="I7" s="12" t="e">
        <f>#REF!</f>
        <v>#REF!</v>
      </c>
      <c r="J7" s="11"/>
      <c r="M7" s="13">
        <f>135089.8+266081.1+381544.7+1490199.9+1202019.9+9490968.7+16791.4</f>
        <v>12982695.5</v>
      </c>
      <c r="N7" s="13">
        <f>16932.9+9203098.8+1083587.2+1498898.9+394461.6+266412.7+133203.7</f>
        <v>12596595.799999999</v>
      </c>
      <c r="O7" s="13"/>
      <c r="P7" s="13"/>
      <c r="Q7" s="13"/>
      <c r="R7" s="13"/>
    </row>
    <row r="8" spans="1:18" s="8" customFormat="1" ht="15.75" x14ac:dyDescent="0.25">
      <c r="A8" s="5"/>
      <c r="B8" s="9"/>
      <c r="C8" s="10"/>
      <c r="D8" s="10"/>
      <c r="E8" s="12" t="e">
        <f>E7-E11</f>
        <v>#REF!</v>
      </c>
      <c r="F8" s="12" t="e">
        <f>F7-F11</f>
        <v>#REF!</v>
      </c>
      <c r="G8" s="12" t="e">
        <f>G7-G11</f>
        <v>#REF!</v>
      </c>
      <c r="H8" s="12" t="e">
        <f>H7-H11</f>
        <v>#REF!</v>
      </c>
      <c r="I8" s="12" t="e">
        <f>I7-I11</f>
        <v>#REF!</v>
      </c>
      <c r="J8" s="11"/>
      <c r="M8" s="14">
        <f>M7-E12-E13</f>
        <v>-1816632.8000000007</v>
      </c>
      <c r="N8" s="14">
        <f>N7-F12-F13</f>
        <v>-2298299.1000000015</v>
      </c>
    </row>
    <row r="9" spans="1:18" s="8" customFormat="1" ht="15.75" customHeight="1" x14ac:dyDescent="0.2">
      <c r="A9" s="144" t="s">
        <v>4</v>
      </c>
      <c r="B9" s="145" t="s">
        <v>5</v>
      </c>
      <c r="C9" s="145" t="s">
        <v>6</v>
      </c>
      <c r="D9" s="145" t="s">
        <v>7</v>
      </c>
      <c r="E9" s="146" t="s">
        <v>8</v>
      </c>
      <c r="F9" s="146"/>
      <c r="G9" s="146"/>
      <c r="H9" s="146"/>
      <c r="I9" s="146"/>
      <c r="J9" s="146"/>
    </row>
    <row r="10" spans="1:18" s="8" customFormat="1" ht="15.75" x14ac:dyDescent="0.2">
      <c r="A10" s="144"/>
      <c r="B10" s="145"/>
      <c r="C10" s="145"/>
      <c r="D10" s="145"/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14</v>
      </c>
    </row>
    <row r="11" spans="1:18" s="8" customFormat="1" ht="15.75" customHeight="1" x14ac:dyDescent="0.2">
      <c r="A11" s="138"/>
      <c r="B11" s="139" t="s">
        <v>15</v>
      </c>
      <c r="C11" s="139" t="s">
        <v>16</v>
      </c>
      <c r="D11" s="17" t="s">
        <v>17</v>
      </c>
      <c r="E11" s="18">
        <v>14927558.1</v>
      </c>
      <c r="F11" s="18">
        <v>14896598.9</v>
      </c>
      <c r="G11" s="18">
        <v>14424159.6</v>
      </c>
      <c r="H11" s="18">
        <v>14332131.439999999</v>
      </c>
      <c r="I11" s="18">
        <v>14477850.24</v>
      </c>
      <c r="J11" s="19">
        <v>73058298.280000001</v>
      </c>
    </row>
    <row r="12" spans="1:18" s="8" customFormat="1" ht="15.75" x14ac:dyDescent="0.2">
      <c r="A12" s="138"/>
      <c r="B12" s="139"/>
      <c r="C12" s="139"/>
      <c r="D12" s="17" t="s">
        <v>18</v>
      </c>
      <c r="E12" s="18">
        <v>756721.5</v>
      </c>
      <c r="F12" s="18">
        <v>894860.80000000005</v>
      </c>
      <c r="G12" s="18">
        <v>442382.9</v>
      </c>
      <c r="H12" s="18">
        <v>799230.7</v>
      </c>
      <c r="I12" s="18">
        <v>899026.8</v>
      </c>
      <c r="J12" s="19">
        <v>3792222.7</v>
      </c>
    </row>
    <row r="13" spans="1:18" s="8" customFormat="1" ht="15.75" x14ac:dyDescent="0.2">
      <c r="A13" s="138"/>
      <c r="B13" s="139"/>
      <c r="C13" s="139"/>
      <c r="D13" s="17" t="s">
        <v>19</v>
      </c>
      <c r="E13" s="18">
        <v>14042606.800000001</v>
      </c>
      <c r="F13" s="18">
        <v>14000034.1</v>
      </c>
      <c r="G13" s="18">
        <v>13980072.699999999</v>
      </c>
      <c r="H13" s="18">
        <v>13527914.300000001</v>
      </c>
      <c r="I13" s="18">
        <v>13570237</v>
      </c>
      <c r="J13" s="19">
        <v>69120864.900000006</v>
      </c>
    </row>
    <row r="14" spans="1:18" s="8" customFormat="1" ht="15.75" x14ac:dyDescent="0.2">
      <c r="A14" s="138"/>
      <c r="B14" s="139"/>
      <c r="C14" s="139"/>
      <c r="D14" s="17" t="s">
        <v>20</v>
      </c>
      <c r="E14" s="18">
        <v>128129.8</v>
      </c>
      <c r="F14" s="18">
        <v>1604</v>
      </c>
      <c r="G14" s="18">
        <v>1604</v>
      </c>
      <c r="H14" s="18">
        <v>2686.44</v>
      </c>
      <c r="I14" s="18">
        <v>2686.44</v>
      </c>
      <c r="J14" s="19">
        <v>136710.68</v>
      </c>
    </row>
    <row r="15" spans="1:18" ht="31.5" x14ac:dyDescent="0.25">
      <c r="A15" s="138"/>
      <c r="B15" s="139"/>
      <c r="C15" s="139"/>
      <c r="D15" s="17" t="s">
        <v>21</v>
      </c>
      <c r="E15" s="18">
        <v>100</v>
      </c>
      <c r="F15" s="18">
        <v>100</v>
      </c>
      <c r="G15" s="18">
        <v>100</v>
      </c>
      <c r="H15" s="18">
        <v>2300</v>
      </c>
      <c r="I15" s="18">
        <v>5900</v>
      </c>
      <c r="J15" s="19">
        <v>8500</v>
      </c>
    </row>
    <row r="16" spans="1:18" ht="15.75" customHeight="1" x14ac:dyDescent="0.25">
      <c r="A16" s="132"/>
      <c r="B16" s="140" t="s">
        <v>22</v>
      </c>
      <c r="C16" s="133"/>
      <c r="D16" s="20" t="s">
        <v>17</v>
      </c>
      <c r="E16" s="21">
        <v>846358.4</v>
      </c>
      <c r="F16" s="21">
        <v>868752</v>
      </c>
      <c r="G16" s="21">
        <v>404105.7</v>
      </c>
      <c r="H16" s="21">
        <v>847638</v>
      </c>
      <c r="I16" s="21">
        <v>994492</v>
      </c>
      <c r="J16" s="21">
        <v>3961346.1</v>
      </c>
    </row>
    <row r="17" spans="1:10" ht="15.75" x14ac:dyDescent="0.25">
      <c r="A17" s="132"/>
      <c r="B17" s="140"/>
      <c r="C17" s="133"/>
      <c r="D17" s="22" t="s">
        <v>18</v>
      </c>
      <c r="E17" s="23">
        <v>710242.8</v>
      </c>
      <c r="F17" s="23">
        <v>857672.9</v>
      </c>
      <c r="G17" s="23">
        <v>397590.1</v>
      </c>
      <c r="H17" s="23">
        <v>690116.8</v>
      </c>
      <c r="I17" s="23">
        <v>789912.9</v>
      </c>
      <c r="J17" s="23">
        <v>3445535.5</v>
      </c>
    </row>
    <row r="18" spans="1:10" ht="15.75" x14ac:dyDescent="0.25">
      <c r="A18" s="132"/>
      <c r="B18" s="140"/>
      <c r="C18" s="133"/>
      <c r="D18" s="22" t="s">
        <v>19</v>
      </c>
      <c r="E18" s="23">
        <v>9589.7999999999993</v>
      </c>
      <c r="F18" s="23">
        <v>11079.1</v>
      </c>
      <c r="G18" s="23">
        <v>6515.6</v>
      </c>
      <c r="H18" s="23">
        <v>155291.20000000001</v>
      </c>
      <c r="I18" s="23">
        <v>198349.1</v>
      </c>
      <c r="J18" s="23">
        <v>380824.8</v>
      </c>
    </row>
    <row r="19" spans="1:10" s="8" customFormat="1" ht="15.75" x14ac:dyDescent="0.2">
      <c r="A19" s="132"/>
      <c r="B19" s="140"/>
      <c r="C19" s="133"/>
      <c r="D19" s="22" t="s">
        <v>20</v>
      </c>
      <c r="E19" s="23">
        <v>126525.8</v>
      </c>
      <c r="F19" s="23">
        <v>0</v>
      </c>
      <c r="G19" s="23">
        <v>0</v>
      </c>
      <c r="H19" s="23">
        <v>1230</v>
      </c>
      <c r="I19" s="23">
        <v>1230</v>
      </c>
      <c r="J19" s="23">
        <v>128985.8</v>
      </c>
    </row>
    <row r="20" spans="1:10" ht="15.75" x14ac:dyDescent="0.25">
      <c r="A20" s="132"/>
      <c r="B20" s="140"/>
      <c r="C20" s="133"/>
      <c r="D20" s="22" t="s">
        <v>21</v>
      </c>
      <c r="E20" s="23">
        <v>0</v>
      </c>
      <c r="F20" s="23">
        <v>0</v>
      </c>
      <c r="G20" s="23">
        <v>0</v>
      </c>
      <c r="H20" s="23">
        <v>1000</v>
      </c>
      <c r="I20" s="23">
        <v>5000</v>
      </c>
      <c r="J20" s="23">
        <v>6000</v>
      </c>
    </row>
    <row r="21" spans="1:10" ht="15.75" customHeight="1" x14ac:dyDescent="0.25">
      <c r="A21" s="132"/>
      <c r="B21" s="135" t="s">
        <v>23</v>
      </c>
      <c r="C21" s="133" t="s">
        <v>24</v>
      </c>
      <c r="D21" s="20" t="s">
        <v>17</v>
      </c>
      <c r="E21" s="21">
        <v>447064.6</v>
      </c>
      <c r="F21" s="21">
        <v>0</v>
      </c>
      <c r="G21" s="21">
        <v>0</v>
      </c>
      <c r="H21" s="21">
        <v>0</v>
      </c>
      <c r="I21" s="21">
        <v>0</v>
      </c>
      <c r="J21" s="21">
        <v>447064.6</v>
      </c>
    </row>
    <row r="22" spans="1:10" ht="15.75" x14ac:dyDescent="0.25">
      <c r="A22" s="132"/>
      <c r="B22" s="135"/>
      <c r="C22" s="133"/>
      <c r="D22" s="22" t="s">
        <v>18</v>
      </c>
      <c r="E22" s="23">
        <v>318323.40000000002</v>
      </c>
      <c r="F22" s="23">
        <v>0</v>
      </c>
      <c r="G22" s="23">
        <v>0</v>
      </c>
      <c r="H22" s="23">
        <v>0</v>
      </c>
      <c r="I22" s="23">
        <v>0</v>
      </c>
      <c r="J22" s="23">
        <v>318323.40000000002</v>
      </c>
    </row>
    <row r="23" spans="1:10" ht="15.75" x14ac:dyDescent="0.25">
      <c r="A23" s="132"/>
      <c r="B23" s="135"/>
      <c r="C23" s="133"/>
      <c r="D23" s="22" t="s">
        <v>19</v>
      </c>
      <c r="E23" s="23">
        <v>3215.4</v>
      </c>
      <c r="F23" s="23">
        <v>0</v>
      </c>
      <c r="G23" s="23">
        <v>0</v>
      </c>
      <c r="H23" s="23">
        <v>0</v>
      </c>
      <c r="I23" s="23">
        <v>0</v>
      </c>
      <c r="J23" s="23">
        <v>3215.4</v>
      </c>
    </row>
    <row r="24" spans="1:10" s="8" customFormat="1" ht="15.75" x14ac:dyDescent="0.2">
      <c r="A24" s="132"/>
      <c r="B24" s="135"/>
      <c r="C24" s="133"/>
      <c r="D24" s="22" t="s">
        <v>20</v>
      </c>
      <c r="E24" s="23">
        <v>125525.8</v>
      </c>
      <c r="F24" s="23">
        <v>0</v>
      </c>
      <c r="G24" s="23">
        <v>0</v>
      </c>
      <c r="H24" s="23">
        <v>0</v>
      </c>
      <c r="I24" s="23">
        <v>0</v>
      </c>
      <c r="J24" s="23">
        <v>125525.8</v>
      </c>
    </row>
    <row r="25" spans="1:10" ht="15.75" x14ac:dyDescent="0.25">
      <c r="A25" s="132"/>
      <c r="B25" s="135"/>
      <c r="C25" s="133"/>
      <c r="D25" s="22" t="s">
        <v>21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</row>
    <row r="26" spans="1:10" ht="15.75" customHeight="1" x14ac:dyDescent="0.25">
      <c r="A26" s="132"/>
      <c r="B26" s="135" t="s">
        <v>23</v>
      </c>
      <c r="C26" s="133" t="s">
        <v>25</v>
      </c>
      <c r="D26" s="20" t="s">
        <v>17</v>
      </c>
      <c r="E26" s="21">
        <v>91882.1</v>
      </c>
      <c r="F26" s="21">
        <v>379677.6</v>
      </c>
      <c r="G26" s="21">
        <v>26431.4</v>
      </c>
      <c r="H26" s="21">
        <v>45910</v>
      </c>
      <c r="I26" s="21">
        <v>45910</v>
      </c>
      <c r="J26" s="21">
        <v>589811.1</v>
      </c>
    </row>
    <row r="27" spans="1:10" ht="15.75" x14ac:dyDescent="0.25">
      <c r="A27" s="132"/>
      <c r="B27" s="135"/>
      <c r="C27" s="133"/>
      <c r="D27" s="22" t="s">
        <v>18</v>
      </c>
      <c r="E27" s="23">
        <v>88734.8</v>
      </c>
      <c r="F27" s="23">
        <v>374642.2</v>
      </c>
      <c r="G27" s="23">
        <v>24845.5</v>
      </c>
      <c r="H27" s="23">
        <v>23400</v>
      </c>
      <c r="I27" s="23">
        <v>23400</v>
      </c>
      <c r="J27" s="23">
        <v>535022.5</v>
      </c>
    </row>
    <row r="28" spans="1:10" ht="15.75" x14ac:dyDescent="0.25">
      <c r="A28" s="132"/>
      <c r="B28" s="135"/>
      <c r="C28" s="133"/>
      <c r="D28" s="22" t="s">
        <v>19</v>
      </c>
      <c r="E28" s="23">
        <v>2147.3000000000002</v>
      </c>
      <c r="F28" s="23">
        <v>5035.3999999999996</v>
      </c>
      <c r="G28" s="23">
        <v>1585.9</v>
      </c>
      <c r="H28" s="23">
        <v>21280</v>
      </c>
      <c r="I28" s="23">
        <v>21280</v>
      </c>
      <c r="J28" s="23">
        <v>51328.6</v>
      </c>
    </row>
    <row r="29" spans="1:10" s="8" customFormat="1" ht="15.75" x14ac:dyDescent="0.2">
      <c r="A29" s="132"/>
      <c r="B29" s="135"/>
      <c r="C29" s="133"/>
      <c r="D29" s="22" t="s">
        <v>20</v>
      </c>
      <c r="E29" s="23">
        <v>1000</v>
      </c>
      <c r="F29" s="23">
        <v>0</v>
      </c>
      <c r="G29" s="23">
        <v>0</v>
      </c>
      <c r="H29" s="23">
        <v>1230</v>
      </c>
      <c r="I29" s="23">
        <v>1230</v>
      </c>
      <c r="J29" s="23">
        <v>3460</v>
      </c>
    </row>
    <row r="30" spans="1:10" ht="15.75" x14ac:dyDescent="0.25">
      <c r="A30" s="132"/>
      <c r="B30" s="135"/>
      <c r="C30" s="133"/>
      <c r="D30" s="22" t="s">
        <v>21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</row>
    <row r="31" spans="1:10" ht="15.75" customHeight="1" x14ac:dyDescent="0.25">
      <c r="A31" s="132"/>
      <c r="B31" s="135" t="s">
        <v>23</v>
      </c>
      <c r="C31" s="133" t="s">
        <v>26</v>
      </c>
      <c r="D31" s="20" t="s">
        <v>17</v>
      </c>
      <c r="E31" s="21">
        <v>243700.5</v>
      </c>
      <c r="F31" s="21">
        <v>280671.3</v>
      </c>
      <c r="G31" s="21">
        <v>169548.6</v>
      </c>
      <c r="H31" s="21">
        <v>232540</v>
      </c>
      <c r="I31" s="21">
        <v>279490</v>
      </c>
      <c r="J31" s="21">
        <v>1205950.3999999999</v>
      </c>
    </row>
    <row r="32" spans="1:10" ht="15.75" x14ac:dyDescent="0.25">
      <c r="A32" s="132"/>
      <c r="B32" s="135"/>
      <c r="C32" s="133"/>
      <c r="D32" s="22" t="s">
        <v>18</v>
      </c>
      <c r="E32" s="23">
        <v>241263.5</v>
      </c>
      <c r="F32" s="23">
        <v>277864.59999999998</v>
      </c>
      <c r="G32" s="23">
        <v>167853.1</v>
      </c>
      <c r="H32" s="23">
        <v>202210</v>
      </c>
      <c r="I32" s="23">
        <v>222010</v>
      </c>
      <c r="J32" s="23">
        <v>1111201.2</v>
      </c>
    </row>
    <row r="33" spans="1:10" ht="15.75" x14ac:dyDescent="0.25">
      <c r="A33" s="132"/>
      <c r="B33" s="135"/>
      <c r="C33" s="133"/>
      <c r="D33" s="22" t="s">
        <v>19</v>
      </c>
      <c r="E33" s="23">
        <v>2437</v>
      </c>
      <c r="F33" s="23">
        <v>2806.7</v>
      </c>
      <c r="G33" s="23">
        <v>1695.5</v>
      </c>
      <c r="H33" s="23">
        <v>30330</v>
      </c>
      <c r="I33" s="23">
        <v>53480</v>
      </c>
      <c r="J33" s="23">
        <v>90749.2</v>
      </c>
    </row>
    <row r="34" spans="1:10" s="8" customFormat="1" ht="15.75" x14ac:dyDescent="0.2">
      <c r="A34" s="132"/>
      <c r="B34" s="135"/>
      <c r="C34" s="133"/>
      <c r="D34" s="22" t="s">
        <v>20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</row>
    <row r="35" spans="1:10" ht="15.75" x14ac:dyDescent="0.25">
      <c r="A35" s="132"/>
      <c r="B35" s="135"/>
      <c r="C35" s="133"/>
      <c r="D35" s="22" t="s">
        <v>21</v>
      </c>
      <c r="E35" s="23">
        <v>0</v>
      </c>
      <c r="F35" s="23">
        <v>0</v>
      </c>
      <c r="G35" s="23">
        <v>0</v>
      </c>
      <c r="H35" s="23">
        <v>0</v>
      </c>
      <c r="I35" s="23">
        <v>4000</v>
      </c>
      <c r="J35" s="23">
        <v>4000</v>
      </c>
    </row>
    <row r="36" spans="1:10" ht="15.75" customHeight="1" x14ac:dyDescent="0.25">
      <c r="A36" s="132"/>
      <c r="B36" s="135" t="s">
        <v>23</v>
      </c>
      <c r="C36" s="133" t="s">
        <v>27</v>
      </c>
      <c r="D36" s="20" t="s">
        <v>17</v>
      </c>
      <c r="E36" s="21">
        <v>0</v>
      </c>
      <c r="F36" s="21">
        <v>0</v>
      </c>
      <c r="G36" s="21">
        <v>0</v>
      </c>
      <c r="H36" s="21">
        <v>1200</v>
      </c>
      <c r="I36" s="21">
        <v>1200</v>
      </c>
      <c r="J36" s="21">
        <v>2400</v>
      </c>
    </row>
    <row r="37" spans="1:10" ht="15.75" x14ac:dyDescent="0.25">
      <c r="A37" s="132"/>
      <c r="B37" s="135"/>
      <c r="C37" s="133"/>
      <c r="D37" s="22" t="s">
        <v>18</v>
      </c>
      <c r="E37" s="23">
        <v>0</v>
      </c>
      <c r="F37" s="23">
        <v>0</v>
      </c>
      <c r="G37" s="23">
        <v>0</v>
      </c>
      <c r="H37" s="23">
        <v>950</v>
      </c>
      <c r="I37" s="23">
        <v>950</v>
      </c>
      <c r="J37" s="23">
        <v>1900</v>
      </c>
    </row>
    <row r="38" spans="1:10" ht="15.75" x14ac:dyDescent="0.25">
      <c r="A38" s="132"/>
      <c r="B38" s="135"/>
      <c r="C38" s="133"/>
      <c r="D38" s="22" t="s">
        <v>19</v>
      </c>
      <c r="E38" s="23">
        <v>0</v>
      </c>
      <c r="F38" s="23">
        <v>0</v>
      </c>
      <c r="G38" s="23">
        <v>0</v>
      </c>
      <c r="H38" s="23">
        <v>250</v>
      </c>
      <c r="I38" s="23">
        <v>250</v>
      </c>
      <c r="J38" s="23">
        <v>500</v>
      </c>
    </row>
    <row r="39" spans="1:10" ht="15.75" x14ac:dyDescent="0.25">
      <c r="A39" s="132"/>
      <c r="B39" s="135"/>
      <c r="C39" s="133"/>
      <c r="D39" s="22" t="s">
        <v>20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</row>
    <row r="40" spans="1:10" ht="15.75" x14ac:dyDescent="0.25">
      <c r="A40" s="132"/>
      <c r="B40" s="135"/>
      <c r="C40" s="133"/>
      <c r="D40" s="22" t="s">
        <v>21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</row>
    <row r="41" spans="1:10" ht="15.75" customHeight="1" x14ac:dyDescent="0.25">
      <c r="A41" s="132"/>
      <c r="B41" s="135" t="s">
        <v>23</v>
      </c>
      <c r="C41" s="133" t="s">
        <v>28</v>
      </c>
      <c r="D41" s="20" t="s">
        <v>17</v>
      </c>
      <c r="E41" s="21">
        <v>62546.6</v>
      </c>
      <c r="F41" s="21">
        <v>99125.4</v>
      </c>
      <c r="G41" s="21">
        <v>182364.7</v>
      </c>
      <c r="H41" s="21">
        <v>67326.399999999994</v>
      </c>
      <c r="I41" s="21">
        <v>47120.4</v>
      </c>
      <c r="J41" s="21">
        <v>458483.5</v>
      </c>
    </row>
    <row r="42" spans="1:10" ht="15.75" x14ac:dyDescent="0.25">
      <c r="A42" s="132"/>
      <c r="B42" s="135"/>
      <c r="C42" s="133"/>
      <c r="D42" s="22" t="s">
        <v>18</v>
      </c>
      <c r="E42" s="23">
        <v>61921.1</v>
      </c>
      <c r="F42" s="23">
        <v>98134.2</v>
      </c>
      <c r="G42" s="23">
        <v>180541.1</v>
      </c>
      <c r="H42" s="23">
        <v>44016.800000000003</v>
      </c>
      <c r="I42" s="23">
        <v>24012.9</v>
      </c>
      <c r="J42" s="23">
        <v>408626.1</v>
      </c>
    </row>
    <row r="43" spans="1:10" ht="15.75" x14ac:dyDescent="0.25">
      <c r="A43" s="132"/>
      <c r="B43" s="135"/>
      <c r="C43" s="133"/>
      <c r="D43" s="22" t="s">
        <v>19</v>
      </c>
      <c r="E43" s="23">
        <v>625.5</v>
      </c>
      <c r="F43" s="23">
        <v>991.2</v>
      </c>
      <c r="G43" s="23">
        <v>1823.6</v>
      </c>
      <c r="H43" s="23">
        <v>23309.599999999999</v>
      </c>
      <c r="I43" s="23">
        <v>23107.5</v>
      </c>
      <c r="J43" s="23">
        <v>49857.4</v>
      </c>
    </row>
    <row r="44" spans="1:10" s="8" customFormat="1" ht="15.75" customHeight="1" x14ac:dyDescent="0.2">
      <c r="A44" s="132"/>
      <c r="B44" s="135"/>
      <c r="C44" s="133"/>
      <c r="D44" s="22" t="s">
        <v>20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</row>
    <row r="45" spans="1:10" ht="15.75" x14ac:dyDescent="0.25">
      <c r="A45" s="132"/>
      <c r="B45" s="135"/>
      <c r="C45" s="133"/>
      <c r="D45" s="22" t="s">
        <v>21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</row>
    <row r="46" spans="1:10" ht="15.75" customHeight="1" x14ac:dyDescent="0.25">
      <c r="A46" s="132"/>
      <c r="B46" s="135" t="s">
        <v>23</v>
      </c>
      <c r="C46" s="133" t="s">
        <v>29</v>
      </c>
      <c r="D46" s="20" t="s">
        <v>17</v>
      </c>
      <c r="E46" s="21">
        <v>1164.5999999999999</v>
      </c>
      <c r="F46" s="21">
        <v>1164.5999999999999</v>
      </c>
      <c r="G46" s="21">
        <v>1164.5999999999999</v>
      </c>
      <c r="H46" s="21">
        <v>477161.6</v>
      </c>
      <c r="I46" s="21">
        <v>597121.6</v>
      </c>
      <c r="J46" s="21">
        <v>1077777</v>
      </c>
    </row>
    <row r="47" spans="1:10" ht="15.75" x14ac:dyDescent="0.25">
      <c r="A47" s="132"/>
      <c r="B47" s="135"/>
      <c r="C47" s="133"/>
      <c r="D47" s="22" t="s">
        <v>18</v>
      </c>
      <c r="E47" s="23">
        <v>0</v>
      </c>
      <c r="F47" s="23">
        <v>0</v>
      </c>
      <c r="G47" s="23">
        <v>0</v>
      </c>
      <c r="H47" s="23">
        <v>400000</v>
      </c>
      <c r="I47" s="23">
        <v>500000</v>
      </c>
      <c r="J47" s="23">
        <v>900000</v>
      </c>
    </row>
    <row r="48" spans="1:10" ht="15.75" x14ac:dyDescent="0.25">
      <c r="A48" s="132"/>
      <c r="B48" s="135"/>
      <c r="C48" s="133"/>
      <c r="D48" s="22" t="s">
        <v>19</v>
      </c>
      <c r="E48" s="23">
        <v>1164.5999999999999</v>
      </c>
      <c r="F48" s="23">
        <v>1164.5999999999999</v>
      </c>
      <c r="G48" s="23">
        <v>1164.5999999999999</v>
      </c>
      <c r="H48" s="23">
        <v>76161.600000000006</v>
      </c>
      <c r="I48" s="23">
        <v>96121.600000000006</v>
      </c>
      <c r="J48" s="23">
        <v>175777</v>
      </c>
    </row>
    <row r="49" spans="1:10" s="8" customFormat="1" ht="15.75" x14ac:dyDescent="0.2">
      <c r="A49" s="132"/>
      <c r="B49" s="135"/>
      <c r="C49" s="133"/>
      <c r="D49" s="22" t="s">
        <v>20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</row>
    <row r="50" spans="1:10" ht="15.75" x14ac:dyDescent="0.25">
      <c r="A50" s="132"/>
      <c r="B50" s="135"/>
      <c r="C50" s="133"/>
      <c r="D50" s="22" t="s">
        <v>21</v>
      </c>
      <c r="E50" s="23">
        <v>0</v>
      </c>
      <c r="F50" s="23">
        <v>0</v>
      </c>
      <c r="G50" s="23">
        <v>0</v>
      </c>
      <c r="H50" s="23">
        <v>1000</v>
      </c>
      <c r="I50" s="23">
        <v>1000</v>
      </c>
      <c r="J50" s="23">
        <v>2000</v>
      </c>
    </row>
    <row r="51" spans="1:10" ht="15.75" customHeight="1" x14ac:dyDescent="0.25">
      <c r="A51" s="132"/>
      <c r="B51" s="135" t="s">
        <v>23</v>
      </c>
      <c r="C51" s="133" t="s">
        <v>30</v>
      </c>
      <c r="D51" s="20" t="s">
        <v>17</v>
      </c>
      <c r="E51" s="21">
        <v>0</v>
      </c>
      <c r="F51" s="21">
        <v>49986.1</v>
      </c>
      <c r="G51" s="21">
        <v>0</v>
      </c>
      <c r="H51" s="21">
        <v>16050</v>
      </c>
      <c r="I51" s="21">
        <v>16200</v>
      </c>
      <c r="J51" s="21">
        <v>82236.100000000006</v>
      </c>
    </row>
    <row r="52" spans="1:10" ht="15.75" x14ac:dyDescent="0.25">
      <c r="A52" s="132"/>
      <c r="B52" s="135"/>
      <c r="C52" s="133"/>
      <c r="D52" s="22" t="s">
        <v>18</v>
      </c>
      <c r="E52" s="23">
        <v>0</v>
      </c>
      <c r="F52" s="23">
        <v>49486.2</v>
      </c>
      <c r="G52" s="23">
        <v>0</v>
      </c>
      <c r="H52" s="23">
        <v>13500</v>
      </c>
      <c r="I52" s="23">
        <v>13500</v>
      </c>
      <c r="J52" s="23">
        <v>76486.2</v>
      </c>
    </row>
    <row r="53" spans="1:10" ht="15.75" x14ac:dyDescent="0.25">
      <c r="A53" s="132"/>
      <c r="B53" s="135"/>
      <c r="C53" s="133"/>
      <c r="D53" s="22" t="s">
        <v>19</v>
      </c>
      <c r="E53" s="23">
        <v>0</v>
      </c>
      <c r="F53" s="23">
        <v>499.9</v>
      </c>
      <c r="G53" s="23">
        <v>0</v>
      </c>
      <c r="H53" s="23">
        <v>2550</v>
      </c>
      <c r="I53" s="23">
        <v>2700</v>
      </c>
      <c r="J53" s="23">
        <v>5749.9</v>
      </c>
    </row>
    <row r="54" spans="1:10" s="8" customFormat="1" ht="15.75" x14ac:dyDescent="0.2">
      <c r="A54" s="132"/>
      <c r="B54" s="135"/>
      <c r="C54" s="133"/>
      <c r="D54" s="22" t="s">
        <v>20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</row>
    <row r="55" spans="1:10" ht="15.75" x14ac:dyDescent="0.25">
      <c r="A55" s="132"/>
      <c r="B55" s="135"/>
      <c r="C55" s="133"/>
      <c r="D55" s="22" t="s">
        <v>21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</row>
    <row r="56" spans="1:10" ht="15.75" customHeight="1" x14ac:dyDescent="0.25">
      <c r="A56" s="132"/>
      <c r="B56" s="135" t="s">
        <v>23</v>
      </c>
      <c r="C56" s="133" t="s">
        <v>31</v>
      </c>
      <c r="D56" s="20" t="s">
        <v>17</v>
      </c>
      <c r="E56" s="21">
        <v>0</v>
      </c>
      <c r="F56" s="21">
        <v>58127</v>
      </c>
      <c r="G56" s="21">
        <v>24596.400000000001</v>
      </c>
      <c r="H56" s="21">
        <v>1750</v>
      </c>
      <c r="I56" s="21">
        <v>1750</v>
      </c>
      <c r="J56" s="21">
        <v>86223.4</v>
      </c>
    </row>
    <row r="57" spans="1:10" ht="15.75" x14ac:dyDescent="0.25">
      <c r="A57" s="132"/>
      <c r="B57" s="135"/>
      <c r="C57" s="133"/>
      <c r="D57" s="22" t="s">
        <v>18</v>
      </c>
      <c r="E57" s="23">
        <v>0</v>
      </c>
      <c r="F57" s="23">
        <v>57545.7</v>
      </c>
      <c r="G57" s="23">
        <v>24350.400000000001</v>
      </c>
      <c r="H57" s="23">
        <v>400</v>
      </c>
      <c r="I57" s="23">
        <v>400</v>
      </c>
      <c r="J57" s="23">
        <v>82696.100000000006</v>
      </c>
    </row>
    <row r="58" spans="1:10" ht="15.75" x14ac:dyDescent="0.25">
      <c r="A58" s="132"/>
      <c r="B58" s="135"/>
      <c r="C58" s="133"/>
      <c r="D58" s="22" t="s">
        <v>19</v>
      </c>
      <c r="E58" s="23">
        <v>0</v>
      </c>
      <c r="F58" s="23">
        <v>581.29999999999995</v>
      </c>
      <c r="G58" s="23">
        <v>246</v>
      </c>
      <c r="H58" s="23">
        <v>1350</v>
      </c>
      <c r="I58" s="23">
        <v>1350</v>
      </c>
      <c r="J58" s="23">
        <v>3527.3</v>
      </c>
    </row>
    <row r="59" spans="1:10" s="8" customFormat="1" ht="15.75" x14ac:dyDescent="0.2">
      <c r="A59" s="132"/>
      <c r="B59" s="135"/>
      <c r="C59" s="133"/>
      <c r="D59" s="22" t="s">
        <v>20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</row>
    <row r="60" spans="1:10" ht="15.75" x14ac:dyDescent="0.25">
      <c r="A60" s="132"/>
      <c r="B60" s="135"/>
      <c r="C60" s="133"/>
      <c r="D60" s="22" t="s">
        <v>21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</row>
    <row r="61" spans="1:10" ht="15.75" customHeight="1" x14ac:dyDescent="0.25">
      <c r="A61" s="132"/>
      <c r="B61" s="135" t="s">
        <v>23</v>
      </c>
      <c r="C61" s="133" t="s">
        <v>32</v>
      </c>
      <c r="D61" s="20" t="s">
        <v>17</v>
      </c>
      <c r="E61" s="21">
        <v>0</v>
      </c>
      <c r="F61" s="21">
        <v>0</v>
      </c>
      <c r="G61" s="21">
        <v>0</v>
      </c>
      <c r="H61" s="21">
        <v>5700</v>
      </c>
      <c r="I61" s="21">
        <v>5700</v>
      </c>
      <c r="J61" s="21">
        <v>11400</v>
      </c>
    </row>
    <row r="62" spans="1:10" ht="15.75" x14ac:dyDescent="0.25">
      <c r="A62" s="132"/>
      <c r="B62" s="135"/>
      <c r="C62" s="133"/>
      <c r="D62" s="22" t="s">
        <v>18</v>
      </c>
      <c r="E62" s="23">
        <v>0</v>
      </c>
      <c r="F62" s="23">
        <v>0</v>
      </c>
      <c r="G62" s="23">
        <v>0</v>
      </c>
      <c r="H62" s="23">
        <v>5640</v>
      </c>
      <c r="I62" s="23">
        <v>5640</v>
      </c>
      <c r="J62" s="23">
        <v>11280</v>
      </c>
    </row>
    <row r="63" spans="1:10" ht="15.75" x14ac:dyDescent="0.25">
      <c r="A63" s="132"/>
      <c r="B63" s="135"/>
      <c r="C63" s="133"/>
      <c r="D63" s="22" t="s">
        <v>19</v>
      </c>
      <c r="E63" s="23">
        <v>0</v>
      </c>
      <c r="F63" s="23">
        <v>0</v>
      </c>
      <c r="G63" s="23">
        <v>0</v>
      </c>
      <c r="H63" s="23">
        <v>60</v>
      </c>
      <c r="I63" s="23">
        <v>60</v>
      </c>
      <c r="J63" s="23">
        <v>120</v>
      </c>
    </row>
    <row r="64" spans="1:10" s="8" customFormat="1" ht="15.75" x14ac:dyDescent="0.2">
      <c r="A64" s="132"/>
      <c r="B64" s="135"/>
      <c r="C64" s="133"/>
      <c r="D64" s="22" t="s">
        <v>20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</row>
    <row r="65" spans="1:10" ht="15.75" x14ac:dyDescent="0.25">
      <c r="A65" s="132"/>
      <c r="B65" s="135"/>
      <c r="C65" s="133"/>
      <c r="D65" s="22" t="s">
        <v>21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15.75" customHeight="1" x14ac:dyDescent="0.25">
      <c r="A66" s="136">
        <v>1</v>
      </c>
      <c r="B66" s="137" t="s">
        <v>33</v>
      </c>
      <c r="C66" s="137" t="s">
        <v>34</v>
      </c>
      <c r="D66" s="24" t="s">
        <v>17</v>
      </c>
      <c r="E66" s="25">
        <v>11093895.5</v>
      </c>
      <c r="F66" s="25">
        <v>11078018.800000001</v>
      </c>
      <c r="G66" s="25">
        <v>10706214.300000001</v>
      </c>
      <c r="H66" s="25">
        <v>10237580</v>
      </c>
      <c r="I66" s="25">
        <v>10264124</v>
      </c>
      <c r="J66" s="25">
        <v>53379832.600000001</v>
      </c>
    </row>
    <row r="67" spans="1:10" ht="15.75" x14ac:dyDescent="0.25">
      <c r="A67" s="136"/>
      <c r="B67" s="137"/>
      <c r="C67" s="137"/>
      <c r="D67" s="26" t="s">
        <v>18</v>
      </c>
      <c r="E67" s="27">
        <v>710242.8</v>
      </c>
      <c r="F67" s="27">
        <v>750641</v>
      </c>
      <c r="G67" s="27">
        <v>373239.7</v>
      </c>
      <c r="H67" s="27">
        <v>270576.8</v>
      </c>
      <c r="I67" s="27">
        <v>270372.90000000002</v>
      </c>
      <c r="J67" s="27">
        <v>2375073.2000000002</v>
      </c>
    </row>
    <row r="68" spans="1:10" ht="15.75" x14ac:dyDescent="0.25">
      <c r="A68" s="136"/>
      <c r="B68" s="137"/>
      <c r="C68" s="137"/>
      <c r="D68" s="26" t="s">
        <v>19</v>
      </c>
      <c r="E68" s="27">
        <v>10257126.9</v>
      </c>
      <c r="F68" s="27">
        <v>10327377.800000001</v>
      </c>
      <c r="G68" s="27">
        <v>10332974.6</v>
      </c>
      <c r="H68" s="27">
        <v>9965773.1999999993</v>
      </c>
      <c r="I68" s="27">
        <v>9988521.0999999996</v>
      </c>
      <c r="J68" s="27">
        <v>50871773.600000001</v>
      </c>
    </row>
    <row r="69" spans="1:10" s="8" customFormat="1" ht="15.75" x14ac:dyDescent="0.2">
      <c r="A69" s="136"/>
      <c r="B69" s="137"/>
      <c r="C69" s="137"/>
      <c r="D69" s="26" t="s">
        <v>20</v>
      </c>
      <c r="E69" s="27">
        <v>126525.8</v>
      </c>
      <c r="F69" s="27">
        <v>0</v>
      </c>
      <c r="G69" s="27">
        <v>0</v>
      </c>
      <c r="H69" s="27">
        <v>1230</v>
      </c>
      <c r="I69" s="27">
        <v>1230</v>
      </c>
      <c r="J69" s="27">
        <v>128985.8</v>
      </c>
    </row>
    <row r="70" spans="1:10" ht="15.75" x14ac:dyDescent="0.25">
      <c r="A70" s="136"/>
      <c r="B70" s="137"/>
      <c r="C70" s="137"/>
      <c r="D70" s="26" t="s">
        <v>21</v>
      </c>
      <c r="E70" s="27">
        <v>0</v>
      </c>
      <c r="F70" s="27">
        <v>0</v>
      </c>
      <c r="G70" s="27">
        <v>0</v>
      </c>
      <c r="H70" s="27">
        <v>0</v>
      </c>
      <c r="I70" s="27">
        <v>4000</v>
      </c>
      <c r="J70" s="27">
        <v>4000</v>
      </c>
    </row>
    <row r="71" spans="1:10" ht="15.75" customHeight="1" x14ac:dyDescent="0.25">
      <c r="A71" s="130" t="s">
        <v>35</v>
      </c>
      <c r="B71" s="127" t="s">
        <v>36</v>
      </c>
      <c r="C71" s="131" t="s">
        <v>37</v>
      </c>
      <c r="D71" s="28" t="s">
        <v>17</v>
      </c>
      <c r="E71" s="29">
        <v>2821836.3</v>
      </c>
      <c r="F71" s="29">
        <v>2868122.3</v>
      </c>
      <c r="G71" s="29">
        <v>2868122.3</v>
      </c>
      <c r="H71" s="29">
        <v>2460705.2000000002</v>
      </c>
      <c r="I71" s="29">
        <v>2460705.2000000002</v>
      </c>
      <c r="J71" s="29">
        <v>13479491.300000001</v>
      </c>
    </row>
    <row r="72" spans="1:10" ht="15.75" x14ac:dyDescent="0.25">
      <c r="A72" s="130"/>
      <c r="B72" s="127"/>
      <c r="C72" s="127"/>
      <c r="D72" s="30" t="s">
        <v>18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</row>
    <row r="73" spans="1:10" ht="15.75" x14ac:dyDescent="0.25">
      <c r="A73" s="130"/>
      <c r="B73" s="127"/>
      <c r="C73" s="127"/>
      <c r="D73" s="30" t="s">
        <v>19</v>
      </c>
      <c r="E73" s="31">
        <v>2821836.3</v>
      </c>
      <c r="F73" s="31">
        <v>2868122.3</v>
      </c>
      <c r="G73" s="31">
        <v>2868122.3</v>
      </c>
      <c r="H73" s="31">
        <v>2460705.2000000002</v>
      </c>
      <c r="I73" s="31">
        <v>2460705.2000000002</v>
      </c>
      <c r="J73" s="31">
        <v>13479491.300000001</v>
      </c>
    </row>
    <row r="74" spans="1:10" s="8" customFormat="1" ht="15.75" x14ac:dyDescent="0.2">
      <c r="A74" s="130"/>
      <c r="B74" s="127"/>
      <c r="C74" s="127"/>
      <c r="D74" s="30" t="s">
        <v>20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</row>
    <row r="75" spans="1:10" ht="15.75" x14ac:dyDescent="0.25">
      <c r="A75" s="130"/>
      <c r="B75" s="127"/>
      <c r="C75" s="131"/>
      <c r="D75" s="30" t="s">
        <v>21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</row>
    <row r="76" spans="1:10" ht="15.75" customHeight="1" x14ac:dyDescent="0.25">
      <c r="A76" s="128" t="s">
        <v>38</v>
      </c>
      <c r="B76" s="129" t="s">
        <v>36</v>
      </c>
      <c r="C76" s="133" t="s">
        <v>24</v>
      </c>
      <c r="D76" s="20" t="s">
        <v>17</v>
      </c>
      <c r="E76" s="21">
        <v>447064.6</v>
      </c>
      <c r="F76" s="21">
        <v>0</v>
      </c>
      <c r="G76" s="21">
        <v>0</v>
      </c>
      <c r="H76" s="21">
        <v>0</v>
      </c>
      <c r="I76" s="21">
        <v>0</v>
      </c>
      <c r="J76" s="21">
        <v>447064.6</v>
      </c>
    </row>
    <row r="77" spans="1:10" ht="15.75" x14ac:dyDescent="0.25">
      <c r="A77" s="128"/>
      <c r="B77" s="129"/>
      <c r="C77" s="129"/>
      <c r="D77" s="22" t="s">
        <v>18</v>
      </c>
      <c r="E77" s="23">
        <v>318323.40000000002</v>
      </c>
      <c r="F77" s="23">
        <v>0</v>
      </c>
      <c r="G77" s="23">
        <v>0</v>
      </c>
      <c r="H77" s="23">
        <v>0</v>
      </c>
      <c r="I77" s="23">
        <v>0</v>
      </c>
      <c r="J77" s="23">
        <v>318323.40000000002</v>
      </c>
    </row>
    <row r="78" spans="1:10" ht="15.75" x14ac:dyDescent="0.25">
      <c r="A78" s="128"/>
      <c r="B78" s="129"/>
      <c r="C78" s="129"/>
      <c r="D78" s="22" t="s">
        <v>19</v>
      </c>
      <c r="E78" s="23">
        <v>3215.4</v>
      </c>
      <c r="F78" s="23">
        <v>0</v>
      </c>
      <c r="G78" s="23">
        <v>0</v>
      </c>
      <c r="H78" s="23">
        <v>0</v>
      </c>
      <c r="I78" s="23">
        <v>0</v>
      </c>
      <c r="J78" s="23">
        <v>3215.4</v>
      </c>
    </row>
    <row r="79" spans="1:10" s="8" customFormat="1" ht="15.75" x14ac:dyDescent="0.2">
      <c r="A79" s="128"/>
      <c r="B79" s="129"/>
      <c r="C79" s="129"/>
      <c r="D79" s="22" t="s">
        <v>20</v>
      </c>
      <c r="E79" s="23">
        <v>125525.8</v>
      </c>
      <c r="F79" s="23">
        <v>0</v>
      </c>
      <c r="G79" s="23">
        <v>0</v>
      </c>
      <c r="H79" s="23">
        <v>0</v>
      </c>
      <c r="I79" s="23">
        <v>0</v>
      </c>
      <c r="J79" s="23">
        <v>125525.8</v>
      </c>
    </row>
    <row r="80" spans="1:10" s="32" customFormat="1" ht="15.75" x14ac:dyDescent="0.2">
      <c r="A80" s="128"/>
      <c r="B80" s="129"/>
      <c r="C80" s="133"/>
      <c r="D80" s="22" t="s">
        <v>21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</row>
    <row r="81" spans="1:10" ht="15.75" customHeight="1" x14ac:dyDescent="0.25">
      <c r="A81" s="126" t="s">
        <v>39</v>
      </c>
      <c r="B81" s="127" t="s">
        <v>36</v>
      </c>
      <c r="C81" s="131" t="s">
        <v>40</v>
      </c>
      <c r="D81" s="28" t="s">
        <v>17</v>
      </c>
      <c r="E81" s="29">
        <v>6301748.2000000002</v>
      </c>
      <c r="F81" s="29">
        <v>6321506.9000000004</v>
      </c>
      <c r="G81" s="29">
        <v>6329403.5999999996</v>
      </c>
      <c r="H81" s="29">
        <v>5785931</v>
      </c>
      <c r="I81" s="29">
        <v>5785931</v>
      </c>
      <c r="J81" s="29">
        <v>30524520.699999999</v>
      </c>
    </row>
    <row r="82" spans="1:10" ht="15.75" x14ac:dyDescent="0.25">
      <c r="A82" s="126"/>
      <c r="B82" s="127"/>
      <c r="C82" s="127"/>
      <c r="D82" s="30" t="s">
        <v>18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</row>
    <row r="83" spans="1:10" ht="15.75" x14ac:dyDescent="0.25">
      <c r="A83" s="126"/>
      <c r="B83" s="127"/>
      <c r="C83" s="127"/>
      <c r="D83" s="30" t="s">
        <v>19</v>
      </c>
      <c r="E83" s="31">
        <v>6301748.2000000002</v>
      </c>
      <c r="F83" s="31">
        <v>6321506.9000000004</v>
      </c>
      <c r="G83" s="31">
        <v>6329403.5999999996</v>
      </c>
      <c r="H83" s="31">
        <v>5785931</v>
      </c>
      <c r="I83" s="31">
        <v>5785931</v>
      </c>
      <c r="J83" s="31">
        <v>30524520.699999999</v>
      </c>
    </row>
    <row r="84" spans="1:10" s="8" customFormat="1" ht="15.75" x14ac:dyDescent="0.2">
      <c r="A84" s="126"/>
      <c r="B84" s="127"/>
      <c r="C84" s="127"/>
      <c r="D84" s="30" t="s">
        <v>20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</row>
    <row r="85" spans="1:10" s="32" customFormat="1" ht="15.75" x14ac:dyDescent="0.2">
      <c r="A85" s="126"/>
      <c r="B85" s="127"/>
      <c r="C85" s="131"/>
      <c r="D85" s="30" t="s">
        <v>21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</row>
    <row r="86" spans="1:10" s="32" customFormat="1" ht="15.75" customHeight="1" x14ac:dyDescent="0.2">
      <c r="A86" s="130" t="s">
        <v>41</v>
      </c>
      <c r="B86" s="127" t="s">
        <v>36</v>
      </c>
      <c r="C86" s="134" t="s">
        <v>42</v>
      </c>
      <c r="D86" s="28" t="s">
        <v>17</v>
      </c>
      <c r="E86" s="29">
        <v>76307.5</v>
      </c>
      <c r="F86" s="29">
        <v>76307.5</v>
      </c>
      <c r="G86" s="29">
        <v>76307.5</v>
      </c>
      <c r="H86" s="29">
        <v>706115.5</v>
      </c>
      <c r="I86" s="29">
        <v>706115.5</v>
      </c>
      <c r="J86" s="29">
        <v>1641153.5</v>
      </c>
    </row>
    <row r="87" spans="1:10" s="32" customFormat="1" ht="15.75" x14ac:dyDescent="0.2">
      <c r="A87" s="130"/>
      <c r="B87" s="127"/>
      <c r="C87" s="134"/>
      <c r="D87" s="30" t="s">
        <v>18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</row>
    <row r="88" spans="1:10" ht="15.75" x14ac:dyDescent="0.25">
      <c r="A88" s="130"/>
      <c r="B88" s="127"/>
      <c r="C88" s="134"/>
      <c r="D88" s="30" t="s">
        <v>19</v>
      </c>
      <c r="E88" s="31">
        <v>76307.5</v>
      </c>
      <c r="F88" s="31">
        <v>76307.5</v>
      </c>
      <c r="G88" s="31">
        <v>76307.5</v>
      </c>
      <c r="H88" s="31">
        <v>706115.5</v>
      </c>
      <c r="I88" s="31">
        <v>706115.5</v>
      </c>
      <c r="J88" s="31">
        <v>1641153.5</v>
      </c>
    </row>
    <row r="89" spans="1:10" s="8" customFormat="1" ht="15.75" x14ac:dyDescent="0.2">
      <c r="A89" s="130"/>
      <c r="B89" s="127"/>
      <c r="C89" s="134"/>
      <c r="D89" s="30" t="s">
        <v>20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</row>
    <row r="90" spans="1:10" s="8" customFormat="1" ht="15.75" x14ac:dyDescent="0.2">
      <c r="A90" s="130"/>
      <c r="B90" s="127"/>
      <c r="C90" s="134"/>
      <c r="D90" s="30" t="s">
        <v>21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</row>
    <row r="91" spans="1:10" s="8" customFormat="1" ht="15.75" customHeight="1" x14ac:dyDescent="0.2">
      <c r="A91" s="130" t="s">
        <v>43</v>
      </c>
      <c r="B91" s="127" t="s">
        <v>36</v>
      </c>
      <c r="C91" s="131" t="s">
        <v>44</v>
      </c>
      <c r="D91" s="28" t="s">
        <v>17</v>
      </c>
      <c r="E91" s="29">
        <v>174480.2</v>
      </c>
      <c r="F91" s="29">
        <v>175081.5</v>
      </c>
      <c r="G91" s="29">
        <v>175474.9</v>
      </c>
      <c r="H91" s="29">
        <v>121090.7</v>
      </c>
      <c r="I91" s="29">
        <v>121090.7</v>
      </c>
      <c r="J91" s="29">
        <v>767218</v>
      </c>
    </row>
    <row r="92" spans="1:10" s="8" customFormat="1" ht="15.75" x14ac:dyDescent="0.2">
      <c r="A92" s="130"/>
      <c r="B92" s="127"/>
      <c r="C92" s="127"/>
      <c r="D92" s="30" t="s">
        <v>18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</row>
    <row r="93" spans="1:10" ht="15.75" x14ac:dyDescent="0.25">
      <c r="A93" s="130"/>
      <c r="B93" s="127"/>
      <c r="C93" s="127"/>
      <c r="D93" s="30" t="s">
        <v>19</v>
      </c>
      <c r="E93" s="31">
        <v>174480.2</v>
      </c>
      <c r="F93" s="31">
        <v>175081.5</v>
      </c>
      <c r="G93" s="31">
        <v>175474.9</v>
      </c>
      <c r="H93" s="31">
        <v>121090.7</v>
      </c>
      <c r="I93" s="31">
        <v>121090.7</v>
      </c>
      <c r="J93" s="31">
        <v>767218</v>
      </c>
    </row>
    <row r="94" spans="1:10" s="8" customFormat="1" ht="15.75" x14ac:dyDescent="0.2">
      <c r="A94" s="130"/>
      <c r="B94" s="127"/>
      <c r="C94" s="127"/>
      <c r="D94" s="30" t="s">
        <v>20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</row>
    <row r="95" spans="1:10" ht="15.75" x14ac:dyDescent="0.25">
      <c r="A95" s="130"/>
      <c r="B95" s="127"/>
      <c r="C95" s="131"/>
      <c r="D95" s="30" t="s">
        <v>21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</row>
    <row r="96" spans="1:10" ht="15.75" customHeight="1" x14ac:dyDescent="0.25">
      <c r="A96" s="130" t="s">
        <v>45</v>
      </c>
      <c r="B96" s="127" t="s">
        <v>36</v>
      </c>
      <c r="C96" s="131" t="s">
        <v>46</v>
      </c>
      <c r="D96" s="28" t="s">
        <v>17</v>
      </c>
      <c r="E96" s="29">
        <v>874329.5</v>
      </c>
      <c r="F96" s="29">
        <v>877526.3</v>
      </c>
      <c r="G96" s="29">
        <v>878561.3</v>
      </c>
      <c r="H96" s="29">
        <v>802922.2</v>
      </c>
      <c r="I96" s="29">
        <v>802922.2</v>
      </c>
      <c r="J96" s="29">
        <v>4236261.5</v>
      </c>
    </row>
    <row r="97" spans="1:10" ht="15.75" x14ac:dyDescent="0.25">
      <c r="A97" s="130"/>
      <c r="B97" s="127"/>
      <c r="C97" s="127"/>
      <c r="D97" s="30" t="s">
        <v>18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</row>
    <row r="98" spans="1:10" ht="15.75" x14ac:dyDescent="0.25">
      <c r="A98" s="130"/>
      <c r="B98" s="127"/>
      <c r="C98" s="127"/>
      <c r="D98" s="30" t="s">
        <v>19</v>
      </c>
      <c r="E98" s="31">
        <v>874329.5</v>
      </c>
      <c r="F98" s="31">
        <v>877526.3</v>
      </c>
      <c r="G98" s="31">
        <v>878561.3</v>
      </c>
      <c r="H98" s="31">
        <v>802922.2</v>
      </c>
      <c r="I98" s="31">
        <v>802922.2</v>
      </c>
      <c r="J98" s="31">
        <v>4236261.5</v>
      </c>
    </row>
    <row r="99" spans="1:10" s="8" customFormat="1" ht="15.75" x14ac:dyDescent="0.2">
      <c r="A99" s="130"/>
      <c r="B99" s="127"/>
      <c r="C99" s="127"/>
      <c r="D99" s="30" t="s">
        <v>20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</row>
    <row r="100" spans="1:10" s="8" customFormat="1" ht="15.75" x14ac:dyDescent="0.2">
      <c r="A100" s="130"/>
      <c r="B100" s="127"/>
      <c r="C100" s="131"/>
      <c r="D100" s="30" t="s">
        <v>21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</row>
    <row r="101" spans="1:10" s="8" customFormat="1" ht="15.75" customHeight="1" x14ac:dyDescent="0.2">
      <c r="A101" s="130" t="s">
        <v>47</v>
      </c>
      <c r="B101" s="127" t="s">
        <v>36</v>
      </c>
      <c r="C101" s="131" t="s">
        <v>48</v>
      </c>
      <c r="D101" s="28" t="s">
        <v>17</v>
      </c>
      <c r="E101" s="29">
        <v>0</v>
      </c>
      <c r="F101" s="29">
        <v>0</v>
      </c>
      <c r="G101" s="29">
        <v>0</v>
      </c>
      <c r="H101" s="29">
        <v>17539</v>
      </c>
      <c r="I101" s="29">
        <v>17539</v>
      </c>
      <c r="J101" s="29">
        <v>35078</v>
      </c>
    </row>
    <row r="102" spans="1:10" s="8" customFormat="1" ht="15.75" x14ac:dyDescent="0.2">
      <c r="A102" s="130"/>
      <c r="B102" s="127"/>
      <c r="C102" s="127"/>
      <c r="D102" s="30" t="s">
        <v>18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</row>
    <row r="103" spans="1:10" s="8" customFormat="1" ht="15.75" x14ac:dyDescent="0.2">
      <c r="A103" s="130"/>
      <c r="B103" s="127"/>
      <c r="C103" s="127"/>
      <c r="D103" s="30" t="s">
        <v>19</v>
      </c>
      <c r="E103" s="31">
        <v>0</v>
      </c>
      <c r="F103" s="31">
        <v>0</v>
      </c>
      <c r="G103" s="31">
        <v>0</v>
      </c>
      <c r="H103" s="31">
        <v>17539</v>
      </c>
      <c r="I103" s="31">
        <v>17539</v>
      </c>
      <c r="J103" s="31">
        <v>35078</v>
      </c>
    </row>
    <row r="104" spans="1:10" s="8" customFormat="1" ht="15.75" x14ac:dyDescent="0.2">
      <c r="A104" s="130"/>
      <c r="B104" s="127"/>
      <c r="C104" s="127"/>
      <c r="D104" s="30" t="s">
        <v>20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</row>
    <row r="105" spans="1:10" s="8" customFormat="1" ht="15.75" x14ac:dyDescent="0.2">
      <c r="A105" s="130"/>
      <c r="B105" s="127"/>
      <c r="C105" s="131"/>
      <c r="D105" s="30" t="s">
        <v>21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</row>
    <row r="106" spans="1:10" s="8" customFormat="1" ht="15.75" customHeight="1" x14ac:dyDescent="0.2">
      <c r="A106" s="132" t="s">
        <v>49</v>
      </c>
      <c r="B106" s="129" t="s">
        <v>36</v>
      </c>
      <c r="C106" s="133" t="s">
        <v>50</v>
      </c>
      <c r="D106" s="20" t="s">
        <v>17</v>
      </c>
      <c r="E106" s="21">
        <v>62546.6</v>
      </c>
      <c r="F106" s="21">
        <v>99125.4</v>
      </c>
      <c r="G106" s="21">
        <v>182364.7</v>
      </c>
      <c r="H106" s="21">
        <v>67326.399999999994</v>
      </c>
      <c r="I106" s="21">
        <v>47120.4</v>
      </c>
      <c r="J106" s="21">
        <v>458483.5</v>
      </c>
    </row>
    <row r="107" spans="1:10" s="8" customFormat="1" ht="15.75" x14ac:dyDescent="0.2">
      <c r="A107" s="132"/>
      <c r="B107" s="129"/>
      <c r="C107" s="129"/>
      <c r="D107" s="22" t="s">
        <v>18</v>
      </c>
      <c r="E107" s="23">
        <v>61921.1</v>
      </c>
      <c r="F107" s="23">
        <v>98134.2</v>
      </c>
      <c r="G107" s="23">
        <v>180541.1</v>
      </c>
      <c r="H107" s="23">
        <v>44016.800000000003</v>
      </c>
      <c r="I107" s="23">
        <v>24012.9</v>
      </c>
      <c r="J107" s="23">
        <v>408626.1</v>
      </c>
    </row>
    <row r="108" spans="1:10" s="8" customFormat="1" ht="15.75" x14ac:dyDescent="0.2">
      <c r="A108" s="132"/>
      <c r="B108" s="129"/>
      <c r="C108" s="129"/>
      <c r="D108" s="22" t="s">
        <v>19</v>
      </c>
      <c r="E108" s="23">
        <v>625.5</v>
      </c>
      <c r="F108" s="23">
        <v>991.2</v>
      </c>
      <c r="G108" s="23">
        <v>1823.6</v>
      </c>
      <c r="H108" s="23">
        <v>23309.599999999999</v>
      </c>
      <c r="I108" s="23">
        <v>23107.5</v>
      </c>
      <c r="J108" s="23">
        <v>49857.4</v>
      </c>
    </row>
    <row r="109" spans="1:10" s="8" customFormat="1" ht="15.75" x14ac:dyDescent="0.2">
      <c r="A109" s="132"/>
      <c r="B109" s="129"/>
      <c r="C109" s="129"/>
      <c r="D109" s="22" t="s">
        <v>20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</row>
    <row r="110" spans="1:10" s="8" customFormat="1" ht="15.75" x14ac:dyDescent="0.2">
      <c r="A110" s="132"/>
      <c r="B110" s="129"/>
      <c r="C110" s="133"/>
      <c r="D110" s="22" t="s">
        <v>21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</row>
    <row r="111" spans="1:10" s="8" customFormat="1" ht="15.75" customHeight="1" x14ac:dyDescent="0.2">
      <c r="A111" s="132" t="s">
        <v>51</v>
      </c>
      <c r="B111" s="129" t="s">
        <v>36</v>
      </c>
      <c r="C111" s="133" t="s">
        <v>52</v>
      </c>
      <c r="D111" s="20" t="s">
        <v>17</v>
      </c>
      <c r="E111" s="21">
        <v>91882.1</v>
      </c>
      <c r="F111" s="21">
        <v>379677.6</v>
      </c>
      <c r="G111" s="21">
        <v>26431.4</v>
      </c>
      <c r="H111" s="21">
        <v>45910</v>
      </c>
      <c r="I111" s="21">
        <v>45910</v>
      </c>
      <c r="J111" s="21">
        <v>589811.1</v>
      </c>
    </row>
    <row r="112" spans="1:10" s="8" customFormat="1" ht="15.75" x14ac:dyDescent="0.2">
      <c r="A112" s="132"/>
      <c r="B112" s="129"/>
      <c r="C112" s="129"/>
      <c r="D112" s="22" t="s">
        <v>18</v>
      </c>
      <c r="E112" s="23">
        <v>88734.8</v>
      </c>
      <c r="F112" s="23">
        <v>374642.2</v>
      </c>
      <c r="G112" s="23">
        <v>24845.5</v>
      </c>
      <c r="H112" s="23">
        <v>23400</v>
      </c>
      <c r="I112" s="23">
        <v>23400</v>
      </c>
      <c r="J112" s="23">
        <v>535022.5</v>
      </c>
    </row>
    <row r="113" spans="1:10" s="8" customFormat="1" ht="15.75" x14ac:dyDescent="0.2">
      <c r="A113" s="132"/>
      <c r="B113" s="129"/>
      <c r="C113" s="129"/>
      <c r="D113" s="22" t="s">
        <v>19</v>
      </c>
      <c r="E113" s="23">
        <v>2147.3000000000002</v>
      </c>
      <c r="F113" s="23">
        <v>5035.3999999999996</v>
      </c>
      <c r="G113" s="23">
        <v>1585.9</v>
      </c>
      <c r="H113" s="23">
        <v>21280</v>
      </c>
      <c r="I113" s="23">
        <v>21280</v>
      </c>
      <c r="J113" s="23">
        <v>51328.6</v>
      </c>
    </row>
    <row r="114" spans="1:10" s="8" customFormat="1" ht="15.75" x14ac:dyDescent="0.2">
      <c r="A114" s="132"/>
      <c r="B114" s="129"/>
      <c r="C114" s="129"/>
      <c r="D114" s="22" t="s">
        <v>20</v>
      </c>
      <c r="E114" s="23">
        <v>1000</v>
      </c>
      <c r="F114" s="23">
        <v>0</v>
      </c>
      <c r="G114" s="23">
        <v>0</v>
      </c>
      <c r="H114" s="23">
        <v>1230</v>
      </c>
      <c r="I114" s="23">
        <v>1230</v>
      </c>
      <c r="J114" s="23">
        <v>3460</v>
      </c>
    </row>
    <row r="115" spans="1:10" s="8" customFormat="1" ht="15.75" x14ac:dyDescent="0.2">
      <c r="A115" s="132"/>
      <c r="B115" s="129"/>
      <c r="C115" s="133"/>
      <c r="D115" s="22" t="s">
        <v>21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</row>
    <row r="116" spans="1:10" s="8" customFormat="1" ht="15.75" customHeight="1" x14ac:dyDescent="0.2">
      <c r="A116" s="132" t="s">
        <v>53</v>
      </c>
      <c r="B116" s="129" t="s">
        <v>36</v>
      </c>
      <c r="C116" s="133" t="s">
        <v>54</v>
      </c>
      <c r="D116" s="20" t="s">
        <v>17</v>
      </c>
      <c r="E116" s="21">
        <v>243700.5</v>
      </c>
      <c r="F116" s="21">
        <v>280671.3</v>
      </c>
      <c r="G116" s="21">
        <v>169548.6</v>
      </c>
      <c r="H116" s="21">
        <v>228840</v>
      </c>
      <c r="I116" s="21">
        <v>275590</v>
      </c>
      <c r="J116" s="21">
        <v>1198350.3999999999</v>
      </c>
    </row>
    <row r="117" spans="1:10" s="8" customFormat="1" ht="15.75" x14ac:dyDescent="0.2">
      <c r="A117" s="132"/>
      <c r="B117" s="129"/>
      <c r="C117" s="129"/>
      <c r="D117" s="22" t="s">
        <v>18</v>
      </c>
      <c r="E117" s="23">
        <v>241263.5</v>
      </c>
      <c r="F117" s="23">
        <v>277864.59999999998</v>
      </c>
      <c r="G117" s="23">
        <v>167853.1</v>
      </c>
      <c r="H117" s="23">
        <v>202210</v>
      </c>
      <c r="I117" s="23">
        <v>222010</v>
      </c>
      <c r="J117" s="23">
        <v>1111201.2</v>
      </c>
    </row>
    <row r="118" spans="1:10" s="8" customFormat="1" ht="15.75" x14ac:dyDescent="0.2">
      <c r="A118" s="132"/>
      <c r="B118" s="129"/>
      <c r="C118" s="129"/>
      <c r="D118" s="22" t="s">
        <v>19</v>
      </c>
      <c r="E118" s="23">
        <v>2437</v>
      </c>
      <c r="F118" s="23">
        <v>2806.7</v>
      </c>
      <c r="G118" s="23">
        <v>1695.5</v>
      </c>
      <c r="H118" s="23">
        <v>26630</v>
      </c>
      <c r="I118" s="23">
        <v>49580</v>
      </c>
      <c r="J118" s="23">
        <v>83149.2</v>
      </c>
    </row>
    <row r="119" spans="1:10" s="8" customFormat="1" ht="15.75" x14ac:dyDescent="0.2">
      <c r="A119" s="132"/>
      <c r="B119" s="129"/>
      <c r="C119" s="129"/>
      <c r="D119" s="22" t="s">
        <v>20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</row>
    <row r="120" spans="1:10" s="8" customFormat="1" ht="15.75" x14ac:dyDescent="0.2">
      <c r="A120" s="132"/>
      <c r="B120" s="129"/>
      <c r="C120" s="133"/>
      <c r="D120" s="22" t="s">
        <v>21</v>
      </c>
      <c r="E120" s="23">
        <v>0</v>
      </c>
      <c r="F120" s="23">
        <v>0</v>
      </c>
      <c r="G120" s="23">
        <v>0</v>
      </c>
      <c r="H120" s="23">
        <v>0</v>
      </c>
      <c r="I120" s="23">
        <v>4000</v>
      </c>
      <c r="J120" s="23">
        <v>4000</v>
      </c>
    </row>
    <row r="121" spans="1:10" s="8" customFormat="1" ht="15.75" customHeight="1" x14ac:dyDescent="0.2">
      <c r="A121" s="132" t="s">
        <v>55</v>
      </c>
      <c r="B121" s="129" t="s">
        <v>36</v>
      </c>
      <c r="C121" s="133" t="s">
        <v>56</v>
      </c>
      <c r="D121" s="20" t="s">
        <v>17</v>
      </c>
      <c r="E121" s="21">
        <v>0</v>
      </c>
      <c r="F121" s="21">
        <v>0</v>
      </c>
      <c r="G121" s="21">
        <v>0</v>
      </c>
      <c r="H121" s="21">
        <v>1200</v>
      </c>
      <c r="I121" s="21">
        <v>1200</v>
      </c>
      <c r="J121" s="21">
        <v>2400</v>
      </c>
    </row>
    <row r="122" spans="1:10" s="8" customFormat="1" ht="15.75" x14ac:dyDescent="0.2">
      <c r="A122" s="132"/>
      <c r="B122" s="129"/>
      <c r="C122" s="129"/>
      <c r="D122" s="22" t="s">
        <v>18</v>
      </c>
      <c r="E122" s="23">
        <v>0</v>
      </c>
      <c r="F122" s="23">
        <v>0</v>
      </c>
      <c r="G122" s="23">
        <v>0</v>
      </c>
      <c r="H122" s="23">
        <v>950</v>
      </c>
      <c r="I122" s="23">
        <v>950</v>
      </c>
      <c r="J122" s="23">
        <v>1900</v>
      </c>
    </row>
    <row r="123" spans="1:10" s="8" customFormat="1" ht="15.75" x14ac:dyDescent="0.2">
      <c r="A123" s="132"/>
      <c r="B123" s="129"/>
      <c r="C123" s="129"/>
      <c r="D123" s="22" t="s">
        <v>19</v>
      </c>
      <c r="E123" s="23">
        <v>0</v>
      </c>
      <c r="F123" s="23">
        <v>0</v>
      </c>
      <c r="G123" s="23">
        <v>0</v>
      </c>
      <c r="H123" s="23">
        <v>250</v>
      </c>
      <c r="I123" s="23">
        <v>250</v>
      </c>
      <c r="J123" s="23">
        <v>500</v>
      </c>
    </row>
    <row r="124" spans="1:10" s="8" customFormat="1" ht="15.75" x14ac:dyDescent="0.2">
      <c r="A124" s="132"/>
      <c r="B124" s="129"/>
      <c r="C124" s="129"/>
      <c r="D124" s="22" t="s">
        <v>20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</row>
    <row r="125" spans="1:10" s="8" customFormat="1" ht="15.75" x14ac:dyDescent="0.2">
      <c r="A125" s="132"/>
      <c r="B125" s="129"/>
      <c r="C125" s="133"/>
      <c r="D125" s="22" t="s">
        <v>21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</row>
    <row r="126" spans="1:10" s="8" customFormat="1" ht="15.75" customHeight="1" x14ac:dyDescent="0.2">
      <c r="A126" s="124" t="s">
        <v>57</v>
      </c>
      <c r="B126" s="125" t="s">
        <v>33</v>
      </c>
      <c r="C126" s="125" t="s">
        <v>58</v>
      </c>
      <c r="D126" s="24" t="s">
        <v>17</v>
      </c>
      <c r="E126" s="25">
        <v>1335308</v>
      </c>
      <c r="F126" s="25">
        <v>1198058.5</v>
      </c>
      <c r="G126" s="25">
        <v>1150325.2</v>
      </c>
      <c r="H126" s="25">
        <v>1123157.7</v>
      </c>
      <c r="I126" s="25">
        <v>1123157.7</v>
      </c>
      <c r="J126" s="25">
        <v>5930007.0999999996</v>
      </c>
    </row>
    <row r="127" spans="1:10" s="8" customFormat="1" ht="15.75" x14ac:dyDescent="0.2">
      <c r="A127" s="124"/>
      <c r="B127" s="125"/>
      <c r="C127" s="125"/>
      <c r="D127" s="26" t="s">
        <v>18</v>
      </c>
      <c r="E127" s="27">
        <v>24999.8</v>
      </c>
      <c r="F127" s="27">
        <v>24999.8</v>
      </c>
      <c r="G127" s="27">
        <v>24863.9</v>
      </c>
      <c r="H127" s="27">
        <v>36536.199999999997</v>
      </c>
      <c r="I127" s="27">
        <v>36536.199999999997</v>
      </c>
      <c r="J127" s="27">
        <v>147935.9</v>
      </c>
    </row>
    <row r="128" spans="1:10" ht="15.75" x14ac:dyDescent="0.25">
      <c r="A128" s="124"/>
      <c r="B128" s="125"/>
      <c r="C128" s="125"/>
      <c r="D128" s="26" t="s">
        <v>19</v>
      </c>
      <c r="E128" s="27">
        <v>1310308.2</v>
      </c>
      <c r="F128" s="27">
        <v>1173058.7</v>
      </c>
      <c r="G128" s="27">
        <v>1125461.3</v>
      </c>
      <c r="H128" s="27">
        <v>1086621.5</v>
      </c>
      <c r="I128" s="27">
        <v>1086621.5</v>
      </c>
      <c r="J128" s="27">
        <v>5782071.2000000002</v>
      </c>
    </row>
    <row r="129" spans="1:10" s="8" customFormat="1" ht="15.75" x14ac:dyDescent="0.2">
      <c r="A129" s="124"/>
      <c r="B129" s="125"/>
      <c r="C129" s="125"/>
      <c r="D129" s="26" t="s">
        <v>20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</row>
    <row r="130" spans="1:10" ht="15.75" x14ac:dyDescent="0.25">
      <c r="A130" s="124"/>
      <c r="B130" s="125"/>
      <c r="C130" s="125"/>
      <c r="D130" s="26" t="s">
        <v>21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</row>
    <row r="131" spans="1:10" ht="15.75" customHeight="1" x14ac:dyDescent="0.25">
      <c r="A131" s="130" t="s">
        <v>59</v>
      </c>
      <c r="B131" s="127" t="s">
        <v>36</v>
      </c>
      <c r="C131" s="131" t="s">
        <v>60</v>
      </c>
      <c r="D131" s="28" t="s">
        <v>17</v>
      </c>
      <c r="E131" s="29">
        <v>923909.2</v>
      </c>
      <c r="F131" s="29">
        <v>786366.8</v>
      </c>
      <c r="G131" s="29">
        <v>739002</v>
      </c>
      <c r="H131" s="29">
        <v>663757.30000000005</v>
      </c>
      <c r="I131" s="29">
        <v>663757.30000000005</v>
      </c>
      <c r="J131" s="29">
        <v>3776792.6</v>
      </c>
    </row>
    <row r="132" spans="1:10" ht="15.75" x14ac:dyDescent="0.25">
      <c r="A132" s="130"/>
      <c r="B132" s="127"/>
      <c r="C132" s="127"/>
      <c r="D132" s="30" t="s">
        <v>18</v>
      </c>
      <c r="E132" s="31">
        <v>24999.8</v>
      </c>
      <c r="F132" s="31">
        <v>24999.8</v>
      </c>
      <c r="G132" s="31">
        <v>24863.9</v>
      </c>
      <c r="H132" s="31">
        <v>36536.199999999997</v>
      </c>
      <c r="I132" s="31">
        <v>36536.199999999997</v>
      </c>
      <c r="J132" s="31">
        <v>147935.9</v>
      </c>
    </row>
    <row r="133" spans="1:10" ht="15.75" x14ac:dyDescent="0.25">
      <c r="A133" s="130"/>
      <c r="B133" s="127"/>
      <c r="C133" s="127"/>
      <c r="D133" s="30" t="s">
        <v>19</v>
      </c>
      <c r="E133" s="31">
        <v>898909.4</v>
      </c>
      <c r="F133" s="31">
        <v>761367</v>
      </c>
      <c r="G133" s="31">
        <v>714138.1</v>
      </c>
      <c r="H133" s="31">
        <v>627221.1</v>
      </c>
      <c r="I133" s="31">
        <v>627221.1</v>
      </c>
      <c r="J133" s="31">
        <v>3628856.7</v>
      </c>
    </row>
    <row r="134" spans="1:10" s="8" customFormat="1" ht="15.75" x14ac:dyDescent="0.2">
      <c r="A134" s="130"/>
      <c r="B134" s="127"/>
      <c r="C134" s="127"/>
      <c r="D134" s="30" t="s">
        <v>20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</row>
    <row r="135" spans="1:10" s="32" customFormat="1" ht="15.75" x14ac:dyDescent="0.2">
      <c r="A135" s="130"/>
      <c r="B135" s="127"/>
      <c r="C135" s="131"/>
      <c r="D135" s="30" t="s">
        <v>21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</row>
    <row r="136" spans="1:10" s="32" customFormat="1" ht="15.75" customHeight="1" x14ac:dyDescent="0.2">
      <c r="A136" s="126" t="s">
        <v>61</v>
      </c>
      <c r="B136" s="127" t="s">
        <v>36</v>
      </c>
      <c r="C136" s="127" t="s">
        <v>62</v>
      </c>
      <c r="D136" s="28" t="s">
        <v>17</v>
      </c>
      <c r="E136" s="29">
        <v>411398.8</v>
      </c>
      <c r="F136" s="29">
        <v>411691.7</v>
      </c>
      <c r="G136" s="29">
        <v>411323.2</v>
      </c>
      <c r="H136" s="29">
        <v>419400.4</v>
      </c>
      <c r="I136" s="29">
        <v>419400.4</v>
      </c>
      <c r="J136" s="29">
        <v>2073214.5</v>
      </c>
    </row>
    <row r="137" spans="1:10" s="32" customFormat="1" ht="15.75" x14ac:dyDescent="0.2">
      <c r="A137" s="126"/>
      <c r="B137" s="127"/>
      <c r="C137" s="127"/>
      <c r="D137" s="30" t="s">
        <v>18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</row>
    <row r="138" spans="1:10" ht="15.75" x14ac:dyDescent="0.25">
      <c r="A138" s="126"/>
      <c r="B138" s="127"/>
      <c r="C138" s="127"/>
      <c r="D138" s="30" t="s">
        <v>19</v>
      </c>
      <c r="E138" s="31">
        <v>411398.8</v>
      </c>
      <c r="F138" s="31">
        <v>411691.7</v>
      </c>
      <c r="G138" s="31">
        <v>411323.2</v>
      </c>
      <c r="H138" s="31">
        <v>419400.4</v>
      </c>
      <c r="I138" s="31">
        <v>419400.4</v>
      </c>
      <c r="J138" s="31">
        <v>2073214.5</v>
      </c>
    </row>
    <row r="139" spans="1:10" s="8" customFormat="1" ht="15.75" x14ac:dyDescent="0.2">
      <c r="A139" s="126"/>
      <c r="B139" s="127"/>
      <c r="C139" s="127"/>
      <c r="D139" s="30" t="s">
        <v>20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</row>
    <row r="140" spans="1:10" s="8" customFormat="1" ht="15.75" x14ac:dyDescent="0.2">
      <c r="A140" s="126"/>
      <c r="B140" s="127"/>
      <c r="C140" s="127"/>
      <c r="D140" s="30" t="s">
        <v>21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</row>
    <row r="141" spans="1:10" s="8" customFormat="1" ht="15.75" customHeight="1" x14ac:dyDescent="0.2">
      <c r="A141" s="126" t="s">
        <v>63</v>
      </c>
      <c r="B141" s="127" t="s">
        <v>36</v>
      </c>
      <c r="C141" s="127" t="s">
        <v>64</v>
      </c>
      <c r="D141" s="28" t="s">
        <v>17</v>
      </c>
      <c r="E141" s="29">
        <v>0</v>
      </c>
      <c r="F141" s="29">
        <v>0</v>
      </c>
      <c r="G141" s="29">
        <v>0</v>
      </c>
      <c r="H141" s="29">
        <v>40000</v>
      </c>
      <c r="I141" s="29">
        <v>40000</v>
      </c>
      <c r="J141" s="29">
        <v>80000</v>
      </c>
    </row>
    <row r="142" spans="1:10" s="8" customFormat="1" ht="15.75" x14ac:dyDescent="0.2">
      <c r="A142" s="126"/>
      <c r="B142" s="127"/>
      <c r="C142" s="127"/>
      <c r="D142" s="30" t="s">
        <v>18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</row>
    <row r="143" spans="1:10" ht="15.75" x14ac:dyDescent="0.25">
      <c r="A143" s="126"/>
      <c r="B143" s="127"/>
      <c r="C143" s="127"/>
      <c r="D143" s="30" t="s">
        <v>19</v>
      </c>
      <c r="E143" s="31">
        <v>0</v>
      </c>
      <c r="F143" s="31">
        <v>0</v>
      </c>
      <c r="G143" s="31">
        <v>0</v>
      </c>
      <c r="H143" s="31">
        <v>40000</v>
      </c>
      <c r="I143" s="31">
        <v>40000</v>
      </c>
      <c r="J143" s="31">
        <v>80000</v>
      </c>
    </row>
    <row r="144" spans="1:10" s="8" customFormat="1" ht="15.75" x14ac:dyDescent="0.2">
      <c r="A144" s="126"/>
      <c r="B144" s="127"/>
      <c r="C144" s="127"/>
      <c r="D144" s="30" t="s">
        <v>20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</row>
    <row r="145" spans="1:10" s="8" customFormat="1" ht="15.75" x14ac:dyDescent="0.2">
      <c r="A145" s="126"/>
      <c r="B145" s="127"/>
      <c r="C145" s="127"/>
      <c r="D145" s="30" t="s">
        <v>21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</row>
    <row r="146" spans="1:10" s="8" customFormat="1" ht="15.75" customHeight="1" x14ac:dyDescent="0.2">
      <c r="A146" s="128" t="s">
        <v>65</v>
      </c>
      <c r="B146" s="129" t="s">
        <v>36</v>
      </c>
      <c r="C146" s="129" t="s">
        <v>50</v>
      </c>
      <c r="D146" s="20" t="s">
        <v>17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10" s="8" customFormat="1" ht="15.75" x14ac:dyDescent="0.2">
      <c r="A147" s="128"/>
      <c r="B147" s="129"/>
      <c r="C147" s="129"/>
      <c r="D147" s="22" t="s">
        <v>18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</row>
    <row r="148" spans="1:10" ht="15.75" x14ac:dyDescent="0.25">
      <c r="A148" s="128"/>
      <c r="B148" s="129"/>
      <c r="C148" s="129"/>
      <c r="D148" s="22" t="s">
        <v>19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</row>
    <row r="149" spans="1:10" s="8" customFormat="1" ht="15.75" x14ac:dyDescent="0.2">
      <c r="A149" s="128"/>
      <c r="B149" s="129"/>
      <c r="C149" s="129"/>
      <c r="D149" s="22" t="s">
        <v>20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</row>
    <row r="150" spans="1:10" s="8" customFormat="1" ht="15.75" x14ac:dyDescent="0.2">
      <c r="A150" s="128"/>
      <c r="B150" s="129"/>
      <c r="C150" s="129"/>
      <c r="D150" s="22" t="s">
        <v>21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</row>
    <row r="151" spans="1:10" s="8" customFormat="1" ht="15.75" customHeight="1" x14ac:dyDescent="0.2">
      <c r="A151" s="124" t="s">
        <v>66</v>
      </c>
      <c r="B151" s="125" t="s">
        <v>33</v>
      </c>
      <c r="C151" s="125" t="s">
        <v>67</v>
      </c>
      <c r="D151" s="24" t="s">
        <v>17</v>
      </c>
      <c r="E151" s="25">
        <v>1642281.3</v>
      </c>
      <c r="F151" s="25">
        <v>1702624.8</v>
      </c>
      <c r="G151" s="25">
        <v>1662131.8</v>
      </c>
      <c r="H151" s="25">
        <v>2044060</v>
      </c>
      <c r="I151" s="25">
        <v>2161770</v>
      </c>
      <c r="J151" s="25">
        <v>9212867.9000000004</v>
      </c>
    </row>
    <row r="152" spans="1:10" s="8" customFormat="1" ht="15.75" x14ac:dyDescent="0.2">
      <c r="A152" s="124"/>
      <c r="B152" s="125"/>
      <c r="C152" s="125"/>
      <c r="D152" s="26" t="s">
        <v>18</v>
      </c>
      <c r="E152" s="27">
        <v>0</v>
      </c>
      <c r="F152" s="27">
        <v>49486.2</v>
      </c>
      <c r="G152" s="27">
        <v>0</v>
      </c>
      <c r="H152" s="27">
        <v>413500</v>
      </c>
      <c r="I152" s="27">
        <v>513500</v>
      </c>
      <c r="J152" s="27">
        <v>976486.2</v>
      </c>
    </row>
    <row r="153" spans="1:10" ht="15.75" x14ac:dyDescent="0.25">
      <c r="A153" s="124"/>
      <c r="B153" s="125"/>
      <c r="C153" s="125"/>
      <c r="D153" s="26" t="s">
        <v>19</v>
      </c>
      <c r="E153" s="27">
        <v>1642181.3</v>
      </c>
      <c r="F153" s="27">
        <v>1653038.6</v>
      </c>
      <c r="G153" s="27">
        <v>1662031.8</v>
      </c>
      <c r="H153" s="27">
        <v>1628260</v>
      </c>
      <c r="I153" s="27">
        <v>1646370</v>
      </c>
      <c r="J153" s="27">
        <v>8231881.7000000002</v>
      </c>
    </row>
    <row r="154" spans="1:10" s="8" customFormat="1" ht="15.75" x14ac:dyDescent="0.2">
      <c r="A154" s="124"/>
      <c r="B154" s="125"/>
      <c r="C154" s="125"/>
      <c r="D154" s="26" t="s">
        <v>20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</row>
    <row r="155" spans="1:10" s="8" customFormat="1" ht="15.75" x14ac:dyDescent="0.2">
      <c r="A155" s="124"/>
      <c r="B155" s="125"/>
      <c r="C155" s="125"/>
      <c r="D155" s="26" t="s">
        <v>21</v>
      </c>
      <c r="E155" s="27">
        <v>100</v>
      </c>
      <c r="F155" s="27">
        <v>100</v>
      </c>
      <c r="G155" s="27">
        <v>100</v>
      </c>
      <c r="H155" s="27">
        <v>2300</v>
      </c>
      <c r="I155" s="27">
        <v>1900</v>
      </c>
      <c r="J155" s="27">
        <v>4500</v>
      </c>
    </row>
    <row r="156" spans="1:10" s="8" customFormat="1" ht="15.75" customHeight="1" x14ac:dyDescent="0.2">
      <c r="A156" s="126" t="s">
        <v>68</v>
      </c>
      <c r="B156" s="127" t="s">
        <v>36</v>
      </c>
      <c r="C156" s="127" t="s">
        <v>69</v>
      </c>
      <c r="D156" s="28" t="s">
        <v>17</v>
      </c>
      <c r="E156" s="29">
        <v>1624908.9</v>
      </c>
      <c r="F156" s="29">
        <v>1635456.5</v>
      </c>
      <c r="G156" s="29">
        <v>1645006.8</v>
      </c>
      <c r="H156" s="29">
        <v>1445104.1</v>
      </c>
      <c r="I156" s="29">
        <v>1445104.1</v>
      </c>
      <c r="J156" s="29">
        <v>7795580.4000000004</v>
      </c>
    </row>
    <row r="157" spans="1:10" s="8" customFormat="1" ht="15.75" x14ac:dyDescent="0.2">
      <c r="A157" s="126"/>
      <c r="B157" s="127"/>
      <c r="C157" s="127"/>
      <c r="D157" s="30" t="s">
        <v>18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</row>
    <row r="158" spans="1:10" ht="15.75" x14ac:dyDescent="0.25">
      <c r="A158" s="126"/>
      <c r="B158" s="127"/>
      <c r="C158" s="127"/>
      <c r="D158" s="30" t="s">
        <v>19</v>
      </c>
      <c r="E158" s="31">
        <v>1624908.9</v>
      </c>
      <c r="F158" s="31">
        <v>1635456.5</v>
      </c>
      <c r="G158" s="31">
        <v>1645006.8</v>
      </c>
      <c r="H158" s="31">
        <v>1445104.1</v>
      </c>
      <c r="I158" s="31">
        <v>1445104.1</v>
      </c>
      <c r="J158" s="31">
        <v>7795580.4000000004</v>
      </c>
    </row>
    <row r="159" spans="1:10" s="8" customFormat="1" ht="15.75" x14ac:dyDescent="0.2">
      <c r="A159" s="126"/>
      <c r="B159" s="127"/>
      <c r="C159" s="127"/>
      <c r="D159" s="30" t="s">
        <v>20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</row>
    <row r="160" spans="1:10" s="8" customFormat="1" ht="15.75" x14ac:dyDescent="0.2">
      <c r="A160" s="126"/>
      <c r="B160" s="127"/>
      <c r="C160" s="127"/>
      <c r="D160" s="30" t="s">
        <v>21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</row>
    <row r="161" spans="1:10" s="8" customFormat="1" ht="15.75" customHeight="1" x14ac:dyDescent="0.2">
      <c r="A161" s="126" t="s">
        <v>70</v>
      </c>
      <c r="B161" s="127" t="s">
        <v>36</v>
      </c>
      <c r="C161" s="127" t="s">
        <v>71</v>
      </c>
      <c r="D161" s="28" t="s">
        <v>17</v>
      </c>
      <c r="E161" s="29">
        <v>0</v>
      </c>
      <c r="F161" s="29">
        <v>0</v>
      </c>
      <c r="G161" s="29">
        <v>0</v>
      </c>
      <c r="H161" s="29">
        <v>88486</v>
      </c>
      <c r="I161" s="29">
        <v>86086</v>
      </c>
      <c r="J161" s="29">
        <v>174572</v>
      </c>
    </row>
    <row r="162" spans="1:10" s="8" customFormat="1" ht="15.75" x14ac:dyDescent="0.2">
      <c r="A162" s="126"/>
      <c r="B162" s="127"/>
      <c r="C162" s="127"/>
      <c r="D162" s="30" t="s">
        <v>18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</row>
    <row r="163" spans="1:10" ht="15.75" x14ac:dyDescent="0.25">
      <c r="A163" s="126"/>
      <c r="B163" s="127"/>
      <c r="C163" s="127"/>
      <c r="D163" s="30" t="s">
        <v>19</v>
      </c>
      <c r="E163" s="31">
        <v>0</v>
      </c>
      <c r="F163" s="31">
        <v>0</v>
      </c>
      <c r="G163" s="31">
        <v>0</v>
      </c>
      <c r="H163" s="31">
        <v>87286</v>
      </c>
      <c r="I163" s="31">
        <v>85286</v>
      </c>
      <c r="J163" s="31">
        <v>172572</v>
      </c>
    </row>
    <row r="164" spans="1:10" s="8" customFormat="1" ht="15.75" x14ac:dyDescent="0.2">
      <c r="A164" s="126"/>
      <c r="B164" s="127"/>
      <c r="C164" s="127"/>
      <c r="D164" s="30" t="s">
        <v>20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</row>
    <row r="165" spans="1:10" s="8" customFormat="1" ht="15.75" x14ac:dyDescent="0.2">
      <c r="A165" s="126"/>
      <c r="B165" s="127"/>
      <c r="C165" s="127"/>
      <c r="D165" s="30" t="s">
        <v>21</v>
      </c>
      <c r="E165" s="31">
        <v>0</v>
      </c>
      <c r="F165" s="31">
        <v>0</v>
      </c>
      <c r="G165" s="31">
        <v>0</v>
      </c>
      <c r="H165" s="31">
        <v>1200</v>
      </c>
      <c r="I165" s="31">
        <v>800</v>
      </c>
      <c r="J165" s="31">
        <v>2000</v>
      </c>
    </row>
    <row r="166" spans="1:10" s="8" customFormat="1" ht="15.75" customHeight="1" x14ac:dyDescent="0.2">
      <c r="A166" s="126" t="s">
        <v>72</v>
      </c>
      <c r="B166" s="127" t="s">
        <v>36</v>
      </c>
      <c r="C166" s="127" t="s">
        <v>73</v>
      </c>
      <c r="D166" s="28" t="s">
        <v>17</v>
      </c>
      <c r="E166" s="29">
        <v>6971.7</v>
      </c>
      <c r="F166" s="29">
        <v>6753.4</v>
      </c>
      <c r="G166" s="29">
        <v>6678.4</v>
      </c>
      <c r="H166" s="29">
        <v>8315</v>
      </c>
      <c r="I166" s="29">
        <v>8315</v>
      </c>
      <c r="J166" s="29">
        <v>37033.5</v>
      </c>
    </row>
    <row r="167" spans="1:10" s="8" customFormat="1" ht="15.75" x14ac:dyDescent="0.2">
      <c r="A167" s="126"/>
      <c r="B167" s="127"/>
      <c r="C167" s="127"/>
      <c r="D167" s="30" t="s">
        <v>18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</row>
    <row r="168" spans="1:10" ht="33.75" customHeight="1" x14ac:dyDescent="0.25">
      <c r="A168" s="126"/>
      <c r="B168" s="127"/>
      <c r="C168" s="127"/>
      <c r="D168" s="30" t="s">
        <v>19</v>
      </c>
      <c r="E168" s="31">
        <v>6971.7</v>
      </c>
      <c r="F168" s="31">
        <v>6753.4</v>
      </c>
      <c r="G168" s="31">
        <v>6678.4</v>
      </c>
      <c r="H168" s="31">
        <v>8315</v>
      </c>
      <c r="I168" s="31">
        <v>8315</v>
      </c>
      <c r="J168" s="31">
        <v>37033.5</v>
      </c>
    </row>
    <row r="169" spans="1:10" s="8" customFormat="1" ht="15.75" x14ac:dyDescent="0.2">
      <c r="A169" s="126"/>
      <c r="B169" s="127"/>
      <c r="C169" s="127"/>
      <c r="D169" s="30" t="s">
        <v>20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</row>
    <row r="170" spans="1:10" s="8" customFormat="1" ht="15.75" x14ac:dyDescent="0.2">
      <c r="A170" s="126"/>
      <c r="B170" s="127"/>
      <c r="C170" s="127"/>
      <c r="D170" s="30" t="s">
        <v>21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</row>
    <row r="171" spans="1:10" s="8" customFormat="1" ht="15.75" customHeight="1" x14ac:dyDescent="0.2">
      <c r="A171" s="126" t="s">
        <v>74</v>
      </c>
      <c r="B171" s="127" t="s">
        <v>36</v>
      </c>
      <c r="C171" s="127" t="s">
        <v>75</v>
      </c>
      <c r="D171" s="28" t="s">
        <v>17</v>
      </c>
      <c r="E171" s="29">
        <v>9236.1</v>
      </c>
      <c r="F171" s="29">
        <v>9264.2000000000007</v>
      </c>
      <c r="G171" s="29">
        <v>9282</v>
      </c>
      <c r="H171" s="29">
        <v>8943.2999999999993</v>
      </c>
      <c r="I171" s="29">
        <v>8943.2999999999993</v>
      </c>
      <c r="J171" s="29">
        <v>45668.9</v>
      </c>
    </row>
    <row r="172" spans="1:10" s="8" customFormat="1" ht="15.75" x14ac:dyDescent="0.2">
      <c r="A172" s="126"/>
      <c r="B172" s="127"/>
      <c r="C172" s="127"/>
      <c r="D172" s="30" t="s">
        <v>18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</row>
    <row r="173" spans="1:10" ht="15.75" x14ac:dyDescent="0.25">
      <c r="A173" s="126"/>
      <c r="B173" s="127"/>
      <c r="C173" s="127"/>
      <c r="D173" s="30" t="s">
        <v>19</v>
      </c>
      <c r="E173" s="31">
        <v>9136.1</v>
      </c>
      <c r="F173" s="31">
        <v>9164.2000000000007</v>
      </c>
      <c r="G173" s="31">
        <v>9182</v>
      </c>
      <c r="H173" s="31">
        <v>8843.2999999999993</v>
      </c>
      <c r="I173" s="31">
        <v>8843.2999999999993</v>
      </c>
      <c r="J173" s="31">
        <v>45168.9</v>
      </c>
    </row>
    <row r="174" spans="1:10" s="8" customFormat="1" ht="15.75" x14ac:dyDescent="0.2">
      <c r="A174" s="126"/>
      <c r="B174" s="127"/>
      <c r="C174" s="127"/>
      <c r="D174" s="30" t="s">
        <v>20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</row>
    <row r="175" spans="1:10" s="8" customFormat="1" ht="15.75" x14ac:dyDescent="0.2">
      <c r="A175" s="126"/>
      <c r="B175" s="127"/>
      <c r="C175" s="127"/>
      <c r="D175" s="30" t="s">
        <v>21</v>
      </c>
      <c r="E175" s="31">
        <v>100</v>
      </c>
      <c r="F175" s="31">
        <v>100</v>
      </c>
      <c r="G175" s="31">
        <v>100</v>
      </c>
      <c r="H175" s="31">
        <v>100</v>
      </c>
      <c r="I175" s="31">
        <v>100</v>
      </c>
      <c r="J175" s="31">
        <v>500</v>
      </c>
    </row>
    <row r="176" spans="1:10" s="8" customFormat="1" ht="15.75" customHeight="1" x14ac:dyDescent="0.2">
      <c r="A176" s="128" t="s">
        <v>76</v>
      </c>
      <c r="B176" s="129" t="s">
        <v>36</v>
      </c>
      <c r="C176" s="129" t="s">
        <v>77</v>
      </c>
      <c r="D176" s="20" t="s">
        <v>17</v>
      </c>
      <c r="E176" s="21">
        <v>1164.5999999999999</v>
      </c>
      <c r="F176" s="21">
        <v>1164.5999999999999</v>
      </c>
      <c r="G176" s="21">
        <v>1164.5999999999999</v>
      </c>
      <c r="H176" s="21">
        <v>477161.6</v>
      </c>
      <c r="I176" s="21">
        <v>597121.6</v>
      </c>
      <c r="J176" s="21">
        <v>1077777</v>
      </c>
    </row>
    <row r="177" spans="1:10" s="8" customFormat="1" ht="15.75" x14ac:dyDescent="0.2">
      <c r="A177" s="128"/>
      <c r="B177" s="129"/>
      <c r="C177" s="129"/>
      <c r="D177" s="22" t="s">
        <v>18</v>
      </c>
      <c r="E177" s="23">
        <v>0</v>
      </c>
      <c r="F177" s="23">
        <v>0</v>
      </c>
      <c r="G177" s="23">
        <v>0</v>
      </c>
      <c r="H177" s="23">
        <v>400000</v>
      </c>
      <c r="I177" s="23">
        <v>500000</v>
      </c>
      <c r="J177" s="23">
        <v>900000</v>
      </c>
    </row>
    <row r="178" spans="1:10" ht="15.75" x14ac:dyDescent="0.25">
      <c r="A178" s="128"/>
      <c r="B178" s="129"/>
      <c r="C178" s="129"/>
      <c r="D178" s="22" t="s">
        <v>19</v>
      </c>
      <c r="E178" s="23">
        <v>1164.5999999999999</v>
      </c>
      <c r="F178" s="23">
        <v>1164.5999999999999</v>
      </c>
      <c r="G178" s="23">
        <v>1164.5999999999999</v>
      </c>
      <c r="H178" s="23">
        <v>76161.600000000006</v>
      </c>
      <c r="I178" s="23">
        <v>96121.600000000006</v>
      </c>
      <c r="J178" s="23">
        <v>175777</v>
      </c>
    </row>
    <row r="179" spans="1:10" s="8" customFormat="1" ht="15.75" x14ac:dyDescent="0.2">
      <c r="A179" s="128"/>
      <c r="B179" s="129"/>
      <c r="C179" s="129"/>
      <c r="D179" s="22" t="s">
        <v>20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</row>
    <row r="180" spans="1:10" s="8" customFormat="1" ht="15.75" x14ac:dyDescent="0.2">
      <c r="A180" s="128"/>
      <c r="B180" s="129"/>
      <c r="C180" s="129"/>
      <c r="D180" s="22" t="s">
        <v>21</v>
      </c>
      <c r="E180" s="23">
        <v>0</v>
      </c>
      <c r="F180" s="23">
        <v>0</v>
      </c>
      <c r="G180" s="23">
        <v>0</v>
      </c>
      <c r="H180" s="23">
        <v>1000</v>
      </c>
      <c r="I180" s="23">
        <v>1000</v>
      </c>
      <c r="J180" s="23">
        <v>2000</v>
      </c>
    </row>
    <row r="181" spans="1:10" s="8" customFormat="1" ht="15.75" customHeight="1" x14ac:dyDescent="0.2">
      <c r="A181" s="128" t="s">
        <v>78</v>
      </c>
      <c r="B181" s="129" t="s">
        <v>36</v>
      </c>
      <c r="C181" s="129" t="s">
        <v>79</v>
      </c>
      <c r="D181" s="20" t="s">
        <v>17</v>
      </c>
      <c r="E181" s="21">
        <v>0</v>
      </c>
      <c r="F181" s="21">
        <v>49986.1</v>
      </c>
      <c r="G181" s="21">
        <v>0</v>
      </c>
      <c r="H181" s="21">
        <v>16050</v>
      </c>
      <c r="I181" s="21">
        <v>16200</v>
      </c>
      <c r="J181" s="21">
        <v>82236.100000000006</v>
      </c>
    </row>
    <row r="182" spans="1:10" s="8" customFormat="1" ht="15.75" x14ac:dyDescent="0.2">
      <c r="A182" s="128"/>
      <c r="B182" s="129"/>
      <c r="C182" s="129"/>
      <c r="D182" s="22" t="s">
        <v>18</v>
      </c>
      <c r="E182" s="23">
        <v>0</v>
      </c>
      <c r="F182" s="23">
        <v>49486.2</v>
      </c>
      <c r="G182" s="23">
        <v>0</v>
      </c>
      <c r="H182" s="23">
        <v>13500</v>
      </c>
      <c r="I182" s="23">
        <v>13500</v>
      </c>
      <c r="J182" s="23">
        <v>76486.2</v>
      </c>
    </row>
    <row r="183" spans="1:10" ht="15.75" x14ac:dyDescent="0.25">
      <c r="A183" s="128"/>
      <c r="B183" s="129"/>
      <c r="C183" s="129"/>
      <c r="D183" s="22" t="s">
        <v>19</v>
      </c>
      <c r="E183" s="23">
        <v>0</v>
      </c>
      <c r="F183" s="23">
        <v>499.9</v>
      </c>
      <c r="G183" s="23">
        <v>0</v>
      </c>
      <c r="H183" s="23">
        <v>2550</v>
      </c>
      <c r="I183" s="23">
        <v>2700</v>
      </c>
      <c r="J183" s="23">
        <v>5749.9</v>
      </c>
    </row>
    <row r="184" spans="1:10" s="8" customFormat="1" ht="15.75" x14ac:dyDescent="0.2">
      <c r="A184" s="128"/>
      <c r="B184" s="129"/>
      <c r="C184" s="129"/>
      <c r="D184" s="22" t="s">
        <v>20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</row>
    <row r="185" spans="1:10" s="8" customFormat="1" ht="15.75" x14ac:dyDescent="0.2">
      <c r="A185" s="128"/>
      <c r="B185" s="129"/>
      <c r="C185" s="129"/>
      <c r="D185" s="22" t="s">
        <v>21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</row>
    <row r="186" spans="1:10" s="8" customFormat="1" ht="15.75" customHeight="1" x14ac:dyDescent="0.2">
      <c r="A186" s="124" t="s">
        <v>80</v>
      </c>
      <c r="B186" s="125" t="s">
        <v>33</v>
      </c>
      <c r="C186" s="125" t="s">
        <v>81</v>
      </c>
      <c r="D186" s="24" t="s">
        <v>17</v>
      </c>
      <c r="E186" s="25">
        <v>387212.4</v>
      </c>
      <c r="F186" s="25">
        <v>450817.9</v>
      </c>
      <c r="G186" s="25">
        <v>439110</v>
      </c>
      <c r="H186" s="25">
        <v>499947.6</v>
      </c>
      <c r="I186" s="25">
        <v>500147.6</v>
      </c>
      <c r="J186" s="25">
        <v>2277235.5</v>
      </c>
    </row>
    <row r="187" spans="1:10" s="8" customFormat="1" ht="15.75" x14ac:dyDescent="0.2">
      <c r="A187" s="124"/>
      <c r="B187" s="125"/>
      <c r="C187" s="125"/>
      <c r="D187" s="26" t="s">
        <v>18</v>
      </c>
      <c r="E187" s="27">
        <v>9500</v>
      </c>
      <c r="F187" s="27">
        <v>57545.7</v>
      </c>
      <c r="G187" s="27">
        <v>31870.400000000001</v>
      </c>
      <c r="H187" s="27">
        <v>60400</v>
      </c>
      <c r="I187" s="27">
        <v>60400</v>
      </c>
      <c r="J187" s="27">
        <v>219716.1</v>
      </c>
    </row>
    <row r="188" spans="1:10" ht="15.75" x14ac:dyDescent="0.25">
      <c r="A188" s="124"/>
      <c r="B188" s="125"/>
      <c r="C188" s="125"/>
      <c r="D188" s="26" t="s">
        <v>19</v>
      </c>
      <c r="E188" s="27">
        <v>377712.4</v>
      </c>
      <c r="F188" s="27">
        <v>393272.2</v>
      </c>
      <c r="G188" s="27">
        <v>407239.6</v>
      </c>
      <c r="H188" s="27">
        <v>439547.6</v>
      </c>
      <c r="I188" s="27">
        <v>439747.6</v>
      </c>
      <c r="J188" s="27">
        <v>2057519.4</v>
      </c>
    </row>
    <row r="189" spans="1:10" s="8" customFormat="1" ht="15.75" x14ac:dyDescent="0.2">
      <c r="A189" s="124"/>
      <c r="B189" s="125"/>
      <c r="C189" s="125"/>
      <c r="D189" s="26" t="s">
        <v>20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</row>
    <row r="190" spans="1:10" s="8" customFormat="1" ht="15.75" x14ac:dyDescent="0.2">
      <c r="A190" s="124"/>
      <c r="B190" s="125"/>
      <c r="C190" s="125"/>
      <c r="D190" s="26" t="s">
        <v>21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</row>
    <row r="191" spans="1:10" s="8" customFormat="1" ht="15.75" customHeight="1" x14ac:dyDescent="0.2">
      <c r="A191" s="126" t="s">
        <v>82</v>
      </c>
      <c r="B191" s="127" t="s">
        <v>36</v>
      </c>
      <c r="C191" s="127" t="s">
        <v>83</v>
      </c>
      <c r="D191" s="28" t="s">
        <v>17</v>
      </c>
      <c r="E191" s="29">
        <v>47284.9</v>
      </c>
      <c r="F191" s="29">
        <v>47517.9</v>
      </c>
      <c r="G191" s="29">
        <v>47667.6</v>
      </c>
      <c r="H191" s="29">
        <v>42797.2</v>
      </c>
      <c r="I191" s="29">
        <v>42797.2</v>
      </c>
      <c r="J191" s="29">
        <v>228064.8</v>
      </c>
    </row>
    <row r="192" spans="1:10" s="8" customFormat="1" ht="15.75" x14ac:dyDescent="0.2">
      <c r="A192" s="126"/>
      <c r="B192" s="127"/>
      <c r="C192" s="127"/>
      <c r="D192" s="30" t="s">
        <v>18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</row>
    <row r="193" spans="1:10" ht="15.75" x14ac:dyDescent="0.25">
      <c r="A193" s="126"/>
      <c r="B193" s="127"/>
      <c r="C193" s="127"/>
      <c r="D193" s="30" t="s">
        <v>19</v>
      </c>
      <c r="E193" s="31">
        <v>47284.9</v>
      </c>
      <c r="F193" s="31">
        <v>47517.9</v>
      </c>
      <c r="G193" s="31">
        <v>47667.6</v>
      </c>
      <c r="H193" s="31">
        <v>42797.2</v>
      </c>
      <c r="I193" s="31">
        <v>42797.2</v>
      </c>
      <c r="J193" s="31">
        <v>228064.8</v>
      </c>
    </row>
    <row r="194" spans="1:10" s="8" customFormat="1" ht="15.75" x14ac:dyDescent="0.2">
      <c r="A194" s="126"/>
      <c r="B194" s="127"/>
      <c r="C194" s="127"/>
      <c r="D194" s="30" t="s">
        <v>20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</row>
    <row r="195" spans="1:10" s="8" customFormat="1" ht="15.75" x14ac:dyDescent="0.2">
      <c r="A195" s="126"/>
      <c r="B195" s="127"/>
      <c r="C195" s="127"/>
      <c r="D195" s="30" t="s">
        <v>21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</row>
    <row r="196" spans="1:10" s="8" customFormat="1" ht="15.75" customHeight="1" x14ac:dyDescent="0.2">
      <c r="A196" s="126" t="s">
        <v>84</v>
      </c>
      <c r="B196" s="127" t="s">
        <v>36</v>
      </c>
      <c r="C196" s="127" t="s">
        <v>85</v>
      </c>
      <c r="D196" s="28" t="s">
        <v>17</v>
      </c>
      <c r="E196" s="29">
        <v>2377.8000000000002</v>
      </c>
      <c r="F196" s="29">
        <v>2377.8000000000002</v>
      </c>
      <c r="G196" s="29">
        <v>2377.8000000000002</v>
      </c>
      <c r="H196" s="29">
        <v>1913.1</v>
      </c>
      <c r="I196" s="29">
        <v>1913.1</v>
      </c>
      <c r="J196" s="29">
        <v>10959.6</v>
      </c>
    </row>
    <row r="197" spans="1:10" s="8" customFormat="1" ht="15.75" x14ac:dyDescent="0.2">
      <c r="A197" s="126"/>
      <c r="B197" s="127"/>
      <c r="C197" s="127"/>
      <c r="D197" s="30" t="s">
        <v>18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</row>
    <row r="198" spans="1:10" ht="15.75" x14ac:dyDescent="0.25">
      <c r="A198" s="126"/>
      <c r="B198" s="127"/>
      <c r="C198" s="127"/>
      <c r="D198" s="30" t="s">
        <v>19</v>
      </c>
      <c r="E198" s="31">
        <v>2377.8000000000002</v>
      </c>
      <c r="F198" s="31">
        <v>2377.8000000000002</v>
      </c>
      <c r="G198" s="31">
        <v>2377.8000000000002</v>
      </c>
      <c r="H198" s="31">
        <v>1913.1</v>
      </c>
      <c r="I198" s="31">
        <v>1913.1</v>
      </c>
      <c r="J198" s="31">
        <v>10959.6</v>
      </c>
    </row>
    <row r="199" spans="1:10" s="8" customFormat="1" ht="15.75" x14ac:dyDescent="0.2">
      <c r="A199" s="126"/>
      <c r="B199" s="127"/>
      <c r="C199" s="127"/>
      <c r="D199" s="30" t="s">
        <v>20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</row>
    <row r="200" spans="1:10" s="32" customFormat="1" ht="15.75" x14ac:dyDescent="0.2">
      <c r="A200" s="126"/>
      <c r="B200" s="127"/>
      <c r="C200" s="127"/>
      <c r="D200" s="30" t="s">
        <v>21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</row>
    <row r="201" spans="1:10" s="32" customFormat="1" ht="15.75" customHeight="1" x14ac:dyDescent="0.2">
      <c r="A201" s="126" t="s">
        <v>86</v>
      </c>
      <c r="B201" s="127" t="s">
        <v>36</v>
      </c>
      <c r="C201" s="127" t="s">
        <v>87</v>
      </c>
      <c r="D201" s="28" t="s">
        <v>17</v>
      </c>
      <c r="E201" s="29">
        <v>337549.7</v>
      </c>
      <c r="F201" s="29">
        <v>342795.2</v>
      </c>
      <c r="G201" s="29">
        <v>364468.2</v>
      </c>
      <c r="H201" s="29">
        <v>449787.3</v>
      </c>
      <c r="I201" s="29">
        <v>449787.3</v>
      </c>
      <c r="J201" s="29">
        <v>1944387.7</v>
      </c>
    </row>
    <row r="202" spans="1:10" s="32" customFormat="1" ht="15.75" x14ac:dyDescent="0.2">
      <c r="A202" s="126"/>
      <c r="B202" s="127"/>
      <c r="C202" s="127"/>
      <c r="D202" s="30" t="s">
        <v>18</v>
      </c>
      <c r="E202" s="31">
        <v>9500</v>
      </c>
      <c r="F202" s="31">
        <v>0</v>
      </c>
      <c r="G202" s="31">
        <v>7520</v>
      </c>
      <c r="H202" s="31">
        <v>60000</v>
      </c>
      <c r="I202" s="31">
        <v>60000</v>
      </c>
      <c r="J202" s="31">
        <v>137020</v>
      </c>
    </row>
    <row r="203" spans="1:10" ht="15.75" x14ac:dyDescent="0.25">
      <c r="A203" s="126"/>
      <c r="B203" s="127"/>
      <c r="C203" s="127"/>
      <c r="D203" s="30" t="s">
        <v>19</v>
      </c>
      <c r="E203" s="31">
        <v>328049.7</v>
      </c>
      <c r="F203" s="31">
        <v>342795.2</v>
      </c>
      <c r="G203" s="31">
        <v>356948.2</v>
      </c>
      <c r="H203" s="31">
        <v>389787.3</v>
      </c>
      <c r="I203" s="31">
        <v>389787.3</v>
      </c>
      <c r="J203" s="31">
        <v>1807367.7</v>
      </c>
    </row>
    <row r="204" spans="1:10" s="8" customFormat="1" ht="15.75" x14ac:dyDescent="0.2">
      <c r="A204" s="126"/>
      <c r="B204" s="127"/>
      <c r="C204" s="127"/>
      <c r="D204" s="30" t="s">
        <v>20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</row>
    <row r="205" spans="1:10" s="8" customFormat="1" ht="15.75" x14ac:dyDescent="0.2">
      <c r="A205" s="126"/>
      <c r="B205" s="127"/>
      <c r="C205" s="127"/>
      <c r="D205" s="30" t="s">
        <v>21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</row>
    <row r="206" spans="1:10" s="32" customFormat="1" ht="15.75" customHeight="1" x14ac:dyDescent="0.2">
      <c r="A206" s="128" t="s">
        <v>88</v>
      </c>
      <c r="B206" s="129" t="s">
        <v>36</v>
      </c>
      <c r="C206" s="129" t="s">
        <v>89</v>
      </c>
      <c r="D206" s="20" t="s">
        <v>17</v>
      </c>
      <c r="E206" s="21">
        <v>0</v>
      </c>
      <c r="F206" s="21">
        <v>58127</v>
      </c>
      <c r="G206" s="21">
        <v>24596.400000000001</v>
      </c>
      <c r="H206" s="21">
        <v>1750</v>
      </c>
      <c r="I206" s="21">
        <v>1750</v>
      </c>
      <c r="J206" s="21">
        <v>86223.4</v>
      </c>
    </row>
    <row r="207" spans="1:10" s="32" customFormat="1" ht="15.75" x14ac:dyDescent="0.2">
      <c r="A207" s="128"/>
      <c r="B207" s="129"/>
      <c r="C207" s="129"/>
      <c r="D207" s="22" t="s">
        <v>18</v>
      </c>
      <c r="E207" s="23">
        <v>0</v>
      </c>
      <c r="F207" s="23">
        <v>57545.7</v>
      </c>
      <c r="G207" s="23">
        <v>24350.400000000001</v>
      </c>
      <c r="H207" s="23">
        <v>400</v>
      </c>
      <c r="I207" s="23">
        <v>400</v>
      </c>
      <c r="J207" s="23">
        <v>82696.100000000006</v>
      </c>
    </row>
    <row r="208" spans="1:10" ht="15.75" x14ac:dyDescent="0.25">
      <c r="A208" s="128"/>
      <c r="B208" s="129"/>
      <c r="C208" s="129"/>
      <c r="D208" s="22" t="s">
        <v>19</v>
      </c>
      <c r="E208" s="23">
        <v>0</v>
      </c>
      <c r="F208" s="23">
        <v>581.29999999999995</v>
      </c>
      <c r="G208" s="23">
        <v>246</v>
      </c>
      <c r="H208" s="23">
        <v>1350</v>
      </c>
      <c r="I208" s="23">
        <v>1350</v>
      </c>
      <c r="J208" s="23">
        <v>3527.3</v>
      </c>
    </row>
    <row r="209" spans="1:10" s="8" customFormat="1" ht="15.75" x14ac:dyDescent="0.2">
      <c r="A209" s="128"/>
      <c r="B209" s="129"/>
      <c r="C209" s="129"/>
      <c r="D209" s="22" t="s">
        <v>20</v>
      </c>
      <c r="E209" s="23">
        <v>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</row>
    <row r="210" spans="1:10" s="8" customFormat="1" ht="15.75" x14ac:dyDescent="0.2">
      <c r="A210" s="128"/>
      <c r="B210" s="129"/>
      <c r="C210" s="129"/>
      <c r="D210" s="22" t="s">
        <v>21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</row>
    <row r="211" spans="1:10" s="32" customFormat="1" ht="15.75" customHeight="1" x14ac:dyDescent="0.2">
      <c r="A211" s="128" t="s">
        <v>90</v>
      </c>
      <c r="B211" s="129" t="s">
        <v>36</v>
      </c>
      <c r="C211" s="129" t="s">
        <v>54</v>
      </c>
      <c r="D211" s="20" t="s">
        <v>17</v>
      </c>
      <c r="E211" s="21">
        <v>0</v>
      </c>
      <c r="F211" s="21">
        <v>0</v>
      </c>
      <c r="G211" s="21">
        <v>0</v>
      </c>
      <c r="H211" s="21">
        <v>3700</v>
      </c>
      <c r="I211" s="21">
        <v>3900</v>
      </c>
      <c r="J211" s="21">
        <v>7600</v>
      </c>
    </row>
    <row r="212" spans="1:10" s="32" customFormat="1" ht="15.75" x14ac:dyDescent="0.2">
      <c r="A212" s="128"/>
      <c r="B212" s="129"/>
      <c r="C212" s="129"/>
      <c r="D212" s="22" t="s">
        <v>18</v>
      </c>
      <c r="E212" s="23">
        <v>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</row>
    <row r="213" spans="1:10" ht="15.75" x14ac:dyDescent="0.25">
      <c r="A213" s="128"/>
      <c r="B213" s="129"/>
      <c r="C213" s="129"/>
      <c r="D213" s="22" t="s">
        <v>19</v>
      </c>
      <c r="E213" s="23">
        <v>0</v>
      </c>
      <c r="F213" s="23">
        <v>0</v>
      </c>
      <c r="G213" s="23">
        <v>0</v>
      </c>
      <c r="H213" s="23">
        <v>3700</v>
      </c>
      <c r="I213" s="23">
        <v>3900</v>
      </c>
      <c r="J213" s="23">
        <v>7600</v>
      </c>
    </row>
    <row r="214" spans="1:10" s="8" customFormat="1" ht="15.75" x14ac:dyDescent="0.2">
      <c r="A214" s="128"/>
      <c r="B214" s="129"/>
      <c r="C214" s="129"/>
      <c r="D214" s="22" t="s">
        <v>20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</row>
    <row r="215" spans="1:10" s="8" customFormat="1" ht="15.75" x14ac:dyDescent="0.2">
      <c r="A215" s="128"/>
      <c r="B215" s="129"/>
      <c r="C215" s="129"/>
      <c r="D215" s="22" t="s">
        <v>21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</row>
    <row r="216" spans="1:10" s="8" customFormat="1" ht="15.75" customHeight="1" x14ac:dyDescent="0.2">
      <c r="A216" s="124" t="s">
        <v>91</v>
      </c>
      <c r="B216" s="125" t="s">
        <v>92</v>
      </c>
      <c r="C216" s="125" t="s">
        <v>93</v>
      </c>
      <c r="D216" s="24" t="s">
        <v>17</v>
      </c>
      <c r="E216" s="25">
        <v>290144.7</v>
      </c>
      <c r="F216" s="25">
        <v>290455.90000000002</v>
      </c>
      <c r="G216" s="25">
        <v>290706.3</v>
      </c>
      <c r="H216" s="25">
        <v>277112.53999999998</v>
      </c>
      <c r="I216" s="25">
        <v>278377.34000000003</v>
      </c>
      <c r="J216" s="25">
        <v>1426796.78</v>
      </c>
    </row>
    <row r="217" spans="1:10" s="8" customFormat="1" ht="15.75" x14ac:dyDescent="0.2">
      <c r="A217" s="124"/>
      <c r="B217" s="125"/>
      <c r="C217" s="125"/>
      <c r="D217" s="26" t="s">
        <v>18</v>
      </c>
      <c r="E217" s="27">
        <v>0</v>
      </c>
      <c r="F217" s="27">
        <v>0</v>
      </c>
      <c r="G217" s="27">
        <v>0</v>
      </c>
      <c r="H217" s="27">
        <v>5640</v>
      </c>
      <c r="I217" s="27">
        <v>5640</v>
      </c>
      <c r="J217" s="27">
        <v>11280</v>
      </c>
    </row>
    <row r="218" spans="1:10" s="8" customFormat="1" ht="15.75" x14ac:dyDescent="0.2">
      <c r="A218" s="124"/>
      <c r="B218" s="125"/>
      <c r="C218" s="125"/>
      <c r="D218" s="26" t="s">
        <v>19</v>
      </c>
      <c r="E218" s="27">
        <v>288540.7</v>
      </c>
      <c r="F218" s="27">
        <v>288851.90000000002</v>
      </c>
      <c r="G218" s="27">
        <v>289102.3</v>
      </c>
      <c r="H218" s="27">
        <v>270016.09999999998</v>
      </c>
      <c r="I218" s="27">
        <v>271280.90000000002</v>
      </c>
      <c r="J218" s="27">
        <v>1407791.9</v>
      </c>
    </row>
    <row r="219" spans="1:10" s="8" customFormat="1" ht="15.75" x14ac:dyDescent="0.2">
      <c r="A219" s="124"/>
      <c r="B219" s="125"/>
      <c r="C219" s="125"/>
      <c r="D219" s="26" t="s">
        <v>20</v>
      </c>
      <c r="E219" s="27">
        <v>1604</v>
      </c>
      <c r="F219" s="27">
        <v>1604</v>
      </c>
      <c r="G219" s="27">
        <v>1604</v>
      </c>
      <c r="H219" s="27">
        <v>1456.44</v>
      </c>
      <c r="I219" s="27">
        <v>1456.44</v>
      </c>
      <c r="J219" s="27">
        <v>7724.88</v>
      </c>
    </row>
    <row r="220" spans="1:10" s="8" customFormat="1" ht="15.75" x14ac:dyDescent="0.2">
      <c r="A220" s="124"/>
      <c r="B220" s="125"/>
      <c r="C220" s="125"/>
      <c r="D220" s="26" t="s">
        <v>21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</row>
    <row r="221" spans="1:10" s="8" customFormat="1" ht="15.75" customHeight="1" x14ac:dyDescent="0.2">
      <c r="A221" s="126" t="s">
        <v>94</v>
      </c>
      <c r="B221" s="127" t="s">
        <v>36</v>
      </c>
      <c r="C221" s="127" t="s">
        <v>95</v>
      </c>
      <c r="D221" s="28" t="s">
        <v>17</v>
      </c>
      <c r="E221" s="29">
        <v>2748.3</v>
      </c>
      <c r="F221" s="29">
        <v>2748.3</v>
      </c>
      <c r="G221" s="29">
        <v>2748.3</v>
      </c>
      <c r="H221" s="29">
        <v>2748.3</v>
      </c>
      <c r="I221" s="29">
        <v>2748.3</v>
      </c>
      <c r="J221" s="29">
        <v>13741.5</v>
      </c>
    </row>
    <row r="222" spans="1:10" s="8" customFormat="1" ht="15.75" x14ac:dyDescent="0.2">
      <c r="A222" s="126"/>
      <c r="B222" s="127"/>
      <c r="C222" s="127"/>
      <c r="D222" s="30" t="s">
        <v>18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</row>
    <row r="223" spans="1:10" s="8" customFormat="1" ht="15.75" x14ac:dyDescent="0.2">
      <c r="A223" s="126"/>
      <c r="B223" s="127"/>
      <c r="C223" s="127"/>
      <c r="D223" s="30" t="s">
        <v>19</v>
      </c>
      <c r="E223" s="31">
        <v>2748.3</v>
      </c>
      <c r="F223" s="31">
        <v>2748.3</v>
      </c>
      <c r="G223" s="31">
        <v>2748.3</v>
      </c>
      <c r="H223" s="31">
        <v>2748.3</v>
      </c>
      <c r="I223" s="31">
        <v>2748.3</v>
      </c>
      <c r="J223" s="31">
        <v>13741.5</v>
      </c>
    </row>
    <row r="224" spans="1:10" s="8" customFormat="1" ht="15.75" x14ac:dyDescent="0.2">
      <c r="A224" s="126"/>
      <c r="B224" s="127"/>
      <c r="C224" s="127"/>
      <c r="D224" s="30" t="s">
        <v>20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</row>
    <row r="225" spans="1:10" s="8" customFormat="1" ht="15.75" x14ac:dyDescent="0.2">
      <c r="A225" s="126"/>
      <c r="B225" s="127"/>
      <c r="C225" s="127"/>
      <c r="D225" s="30" t="s">
        <v>21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</row>
    <row r="226" spans="1:10" s="8" customFormat="1" ht="15.75" customHeight="1" x14ac:dyDescent="0.2">
      <c r="A226" s="126" t="s">
        <v>96</v>
      </c>
      <c r="B226" s="127" t="s">
        <v>36</v>
      </c>
      <c r="C226" s="127" t="s">
        <v>97</v>
      </c>
      <c r="D226" s="28" t="s">
        <v>17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</row>
    <row r="227" spans="1:10" s="8" customFormat="1" ht="15.75" x14ac:dyDescent="0.2">
      <c r="A227" s="126"/>
      <c r="B227" s="127"/>
      <c r="C227" s="127"/>
      <c r="D227" s="30" t="s">
        <v>18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</row>
    <row r="228" spans="1:10" s="8" customFormat="1" ht="15.75" x14ac:dyDescent="0.2">
      <c r="A228" s="126"/>
      <c r="B228" s="127"/>
      <c r="C228" s="127"/>
      <c r="D228" s="30" t="s">
        <v>19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</row>
    <row r="229" spans="1:10" s="8" customFormat="1" ht="15.75" x14ac:dyDescent="0.2">
      <c r="A229" s="126"/>
      <c r="B229" s="127"/>
      <c r="C229" s="127"/>
      <c r="D229" s="30" t="s">
        <v>20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</row>
    <row r="230" spans="1:10" s="8" customFormat="1" ht="15.75" x14ac:dyDescent="0.2">
      <c r="A230" s="126"/>
      <c r="B230" s="127"/>
      <c r="C230" s="127"/>
      <c r="D230" s="30" t="s">
        <v>21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</row>
    <row r="231" spans="1:10" s="8" customFormat="1" ht="15.75" customHeight="1" x14ac:dyDescent="0.2">
      <c r="A231" s="126" t="s">
        <v>98</v>
      </c>
      <c r="B231" s="127" t="s">
        <v>36</v>
      </c>
      <c r="C231" s="127" t="s">
        <v>99</v>
      </c>
      <c r="D231" s="28" t="s">
        <v>17</v>
      </c>
      <c r="E231" s="29">
        <v>110</v>
      </c>
      <c r="F231" s="29">
        <v>110</v>
      </c>
      <c r="G231" s="29">
        <v>110</v>
      </c>
      <c r="H231" s="29">
        <v>110</v>
      </c>
      <c r="I231" s="29">
        <v>110</v>
      </c>
      <c r="J231" s="29">
        <v>550</v>
      </c>
    </row>
    <row r="232" spans="1:10" s="8" customFormat="1" ht="15.75" x14ac:dyDescent="0.2">
      <c r="A232" s="126"/>
      <c r="B232" s="127"/>
      <c r="C232" s="127"/>
      <c r="D232" s="30" t="s">
        <v>18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</row>
    <row r="233" spans="1:10" s="8" customFormat="1" ht="15.75" x14ac:dyDescent="0.2">
      <c r="A233" s="126"/>
      <c r="B233" s="127"/>
      <c r="C233" s="127"/>
      <c r="D233" s="30" t="s">
        <v>19</v>
      </c>
      <c r="E233" s="31">
        <v>110</v>
      </c>
      <c r="F233" s="31">
        <v>110</v>
      </c>
      <c r="G233" s="31">
        <v>110</v>
      </c>
      <c r="H233" s="31">
        <v>110</v>
      </c>
      <c r="I233" s="31">
        <v>110</v>
      </c>
      <c r="J233" s="31">
        <v>550</v>
      </c>
    </row>
    <row r="234" spans="1:10" s="8" customFormat="1" ht="15.75" x14ac:dyDescent="0.2">
      <c r="A234" s="126"/>
      <c r="B234" s="127"/>
      <c r="C234" s="127"/>
      <c r="D234" s="30" t="s">
        <v>20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</row>
    <row r="235" spans="1:10" s="8" customFormat="1" ht="15.75" x14ac:dyDescent="0.2">
      <c r="A235" s="126"/>
      <c r="B235" s="127"/>
      <c r="C235" s="127"/>
      <c r="D235" s="30" t="s">
        <v>21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</row>
    <row r="236" spans="1:10" s="8" customFormat="1" ht="15.75" customHeight="1" x14ac:dyDescent="0.2">
      <c r="A236" s="126" t="s">
        <v>100</v>
      </c>
      <c r="B236" s="127" t="s">
        <v>36</v>
      </c>
      <c r="C236" s="127" t="s">
        <v>101</v>
      </c>
      <c r="D236" s="28" t="s">
        <v>17</v>
      </c>
      <c r="E236" s="29">
        <v>9003.6</v>
      </c>
      <c r="F236" s="29">
        <v>9050.2000000000007</v>
      </c>
      <c r="G236" s="29">
        <v>9050.2000000000007</v>
      </c>
      <c r="H236" s="29">
        <v>9050.2000000000007</v>
      </c>
      <c r="I236" s="29">
        <v>9050.2000000000007</v>
      </c>
      <c r="J236" s="29">
        <v>45204.4</v>
      </c>
    </row>
    <row r="237" spans="1:10" s="8" customFormat="1" ht="15.75" x14ac:dyDescent="0.2">
      <c r="A237" s="126"/>
      <c r="B237" s="127"/>
      <c r="C237" s="127"/>
      <c r="D237" s="30" t="s">
        <v>18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</row>
    <row r="238" spans="1:10" s="8" customFormat="1" ht="15.75" x14ac:dyDescent="0.2">
      <c r="A238" s="126"/>
      <c r="B238" s="127"/>
      <c r="C238" s="127"/>
      <c r="D238" s="30" t="s">
        <v>19</v>
      </c>
      <c r="E238" s="31">
        <v>9003.6</v>
      </c>
      <c r="F238" s="31">
        <v>9050.2000000000007</v>
      </c>
      <c r="G238" s="31">
        <v>9050.2000000000007</v>
      </c>
      <c r="H238" s="31">
        <v>9050.2000000000007</v>
      </c>
      <c r="I238" s="31">
        <v>9050.2000000000007</v>
      </c>
      <c r="J238" s="31">
        <v>45204.4</v>
      </c>
    </row>
    <row r="239" spans="1:10" s="8" customFormat="1" ht="15.75" x14ac:dyDescent="0.2">
      <c r="A239" s="126"/>
      <c r="B239" s="127"/>
      <c r="C239" s="127"/>
      <c r="D239" s="30" t="s">
        <v>20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</row>
    <row r="240" spans="1:10" s="8" customFormat="1" ht="15.75" x14ac:dyDescent="0.2">
      <c r="A240" s="126"/>
      <c r="B240" s="127"/>
      <c r="C240" s="127"/>
      <c r="D240" s="30" t="s">
        <v>21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</row>
    <row r="241" spans="1:10" s="8" customFormat="1" ht="15.75" customHeight="1" x14ac:dyDescent="0.2">
      <c r="A241" s="126" t="s">
        <v>102</v>
      </c>
      <c r="B241" s="127" t="s">
        <v>36</v>
      </c>
      <c r="C241" s="127" t="s">
        <v>103</v>
      </c>
      <c r="D241" s="28" t="s">
        <v>17</v>
      </c>
      <c r="E241" s="29">
        <v>278282.8</v>
      </c>
      <c r="F241" s="29">
        <v>278547.40000000002</v>
      </c>
      <c r="G241" s="29">
        <v>278797.8</v>
      </c>
      <c r="H241" s="29">
        <v>259504.04</v>
      </c>
      <c r="I241" s="29">
        <v>260768.84</v>
      </c>
      <c r="J241" s="29">
        <v>1355900.88</v>
      </c>
    </row>
    <row r="242" spans="1:10" s="8" customFormat="1" ht="15.75" x14ac:dyDescent="0.2">
      <c r="A242" s="126"/>
      <c r="B242" s="127"/>
      <c r="C242" s="127"/>
      <c r="D242" s="30" t="s">
        <v>18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</row>
    <row r="243" spans="1:10" s="8" customFormat="1" ht="15.75" x14ac:dyDescent="0.2">
      <c r="A243" s="126"/>
      <c r="B243" s="127"/>
      <c r="C243" s="127"/>
      <c r="D243" s="30" t="s">
        <v>19</v>
      </c>
      <c r="E243" s="31">
        <v>276678.8</v>
      </c>
      <c r="F243" s="31">
        <v>276943.40000000002</v>
      </c>
      <c r="G243" s="31">
        <v>277193.8</v>
      </c>
      <c r="H243" s="31">
        <v>258047.6</v>
      </c>
      <c r="I243" s="31">
        <v>259312.4</v>
      </c>
      <c r="J243" s="31">
        <v>1348176</v>
      </c>
    </row>
    <row r="244" spans="1:10" s="8" customFormat="1" ht="15.75" x14ac:dyDescent="0.2">
      <c r="A244" s="126"/>
      <c r="B244" s="127"/>
      <c r="C244" s="127"/>
      <c r="D244" s="30" t="s">
        <v>20</v>
      </c>
      <c r="E244" s="31">
        <v>1604</v>
      </c>
      <c r="F244" s="31">
        <v>1604</v>
      </c>
      <c r="G244" s="31">
        <v>1604</v>
      </c>
      <c r="H244" s="31">
        <v>1456.44</v>
      </c>
      <c r="I244" s="31">
        <v>1456.44</v>
      </c>
      <c r="J244" s="31">
        <v>7724.88</v>
      </c>
    </row>
    <row r="245" spans="1:10" s="8" customFormat="1" ht="15.75" x14ac:dyDescent="0.2">
      <c r="A245" s="126"/>
      <c r="B245" s="127"/>
      <c r="C245" s="127"/>
      <c r="D245" s="30" t="s">
        <v>21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</row>
    <row r="246" spans="1:10" s="8" customFormat="1" ht="15.75" customHeight="1" x14ac:dyDescent="0.2">
      <c r="A246" s="128" t="s">
        <v>104</v>
      </c>
      <c r="B246" s="129" t="s">
        <v>36</v>
      </c>
      <c r="C246" s="129" t="s">
        <v>105</v>
      </c>
      <c r="D246" s="20" t="s">
        <v>17</v>
      </c>
      <c r="E246" s="21">
        <v>0</v>
      </c>
      <c r="F246" s="21">
        <v>0</v>
      </c>
      <c r="G246" s="21">
        <v>0</v>
      </c>
      <c r="H246" s="21">
        <v>5700</v>
      </c>
      <c r="I246" s="21">
        <v>5700</v>
      </c>
      <c r="J246" s="21">
        <v>11400</v>
      </c>
    </row>
    <row r="247" spans="1:10" s="8" customFormat="1" ht="15.75" x14ac:dyDescent="0.2">
      <c r="A247" s="128"/>
      <c r="B247" s="129"/>
      <c r="C247" s="129"/>
      <c r="D247" s="22" t="s">
        <v>18</v>
      </c>
      <c r="E247" s="23">
        <v>0</v>
      </c>
      <c r="F247" s="23">
        <v>0</v>
      </c>
      <c r="G247" s="23">
        <v>0</v>
      </c>
      <c r="H247" s="23">
        <v>5640</v>
      </c>
      <c r="I247" s="23">
        <v>5640</v>
      </c>
      <c r="J247" s="23">
        <v>11280</v>
      </c>
    </row>
    <row r="248" spans="1:10" s="8" customFormat="1" ht="15.75" x14ac:dyDescent="0.2">
      <c r="A248" s="128"/>
      <c r="B248" s="129"/>
      <c r="C248" s="129"/>
      <c r="D248" s="22" t="s">
        <v>19</v>
      </c>
      <c r="E248" s="23">
        <v>0</v>
      </c>
      <c r="F248" s="23">
        <v>0</v>
      </c>
      <c r="G248" s="23">
        <v>0</v>
      </c>
      <c r="H248" s="23">
        <v>60</v>
      </c>
      <c r="I248" s="23">
        <v>60</v>
      </c>
      <c r="J248" s="23">
        <v>120</v>
      </c>
    </row>
    <row r="249" spans="1:10" s="8" customFormat="1" ht="15.75" x14ac:dyDescent="0.2">
      <c r="A249" s="128"/>
      <c r="B249" s="129"/>
      <c r="C249" s="129"/>
      <c r="D249" s="22" t="s">
        <v>20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</row>
    <row r="250" spans="1:10" s="8" customFormat="1" ht="15.75" x14ac:dyDescent="0.2">
      <c r="A250" s="128"/>
      <c r="B250" s="129"/>
      <c r="C250" s="129"/>
      <c r="D250" s="22" t="s">
        <v>21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</row>
    <row r="251" spans="1:10" s="8" customFormat="1" ht="15.75" customHeight="1" x14ac:dyDescent="0.2">
      <c r="A251" s="124" t="s">
        <v>106</v>
      </c>
      <c r="B251" s="125" t="s">
        <v>33</v>
      </c>
      <c r="C251" s="125" t="s">
        <v>107</v>
      </c>
      <c r="D251" s="24" t="s">
        <v>17</v>
      </c>
      <c r="E251" s="25">
        <v>23736.2</v>
      </c>
      <c r="F251" s="25">
        <v>23902.400000000001</v>
      </c>
      <c r="G251" s="25">
        <v>24005.3</v>
      </c>
      <c r="H251" s="25">
        <v>16932.900000000001</v>
      </c>
      <c r="I251" s="25">
        <v>16932.900000000001</v>
      </c>
      <c r="J251" s="25">
        <v>105509.7</v>
      </c>
    </row>
    <row r="252" spans="1:10" s="8" customFormat="1" ht="15.75" x14ac:dyDescent="0.2">
      <c r="A252" s="124"/>
      <c r="B252" s="125"/>
      <c r="C252" s="125"/>
      <c r="D252" s="26" t="s">
        <v>18</v>
      </c>
      <c r="E252" s="27">
        <v>0</v>
      </c>
      <c r="F252" s="27">
        <v>0</v>
      </c>
      <c r="G252" s="27">
        <v>0</v>
      </c>
      <c r="H252" s="27">
        <v>0</v>
      </c>
      <c r="I252" s="27">
        <v>0</v>
      </c>
      <c r="J252" s="27">
        <v>0</v>
      </c>
    </row>
    <row r="253" spans="1:10" s="8" customFormat="1" ht="15.75" x14ac:dyDescent="0.2">
      <c r="A253" s="124"/>
      <c r="B253" s="125"/>
      <c r="C253" s="125"/>
      <c r="D253" s="26" t="s">
        <v>19</v>
      </c>
      <c r="E253" s="27">
        <v>23736.2</v>
      </c>
      <c r="F253" s="27">
        <v>23902.400000000001</v>
      </c>
      <c r="G253" s="27">
        <v>24005.3</v>
      </c>
      <c r="H253" s="27">
        <v>16932.900000000001</v>
      </c>
      <c r="I253" s="27">
        <v>16932.900000000001</v>
      </c>
      <c r="J253" s="27">
        <v>105509.7</v>
      </c>
    </row>
    <row r="254" spans="1:10" s="8" customFormat="1" ht="15.75" x14ac:dyDescent="0.2">
      <c r="A254" s="124"/>
      <c r="B254" s="125"/>
      <c r="C254" s="125"/>
      <c r="D254" s="26" t="s">
        <v>20</v>
      </c>
      <c r="E254" s="27">
        <v>0</v>
      </c>
      <c r="F254" s="27">
        <v>0</v>
      </c>
      <c r="G254" s="27">
        <v>0</v>
      </c>
      <c r="H254" s="27">
        <v>0</v>
      </c>
      <c r="I254" s="27">
        <v>0</v>
      </c>
      <c r="J254" s="27">
        <v>0</v>
      </c>
    </row>
    <row r="255" spans="1:10" s="8" customFormat="1" ht="15.75" x14ac:dyDescent="0.2">
      <c r="A255" s="124"/>
      <c r="B255" s="125"/>
      <c r="C255" s="125"/>
      <c r="D255" s="26" t="s">
        <v>21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</row>
    <row r="256" spans="1:10" s="8" customFormat="1" ht="21" customHeight="1" x14ac:dyDescent="0.2">
      <c r="A256" s="126" t="s">
        <v>108</v>
      </c>
      <c r="B256" s="127" t="s">
        <v>36</v>
      </c>
      <c r="C256" s="127" t="s">
        <v>109</v>
      </c>
      <c r="D256" s="28" t="s">
        <v>17</v>
      </c>
      <c r="E256" s="29">
        <v>18227.2</v>
      </c>
      <c r="F256" s="29">
        <v>18393.400000000001</v>
      </c>
      <c r="G256" s="29">
        <v>18496.3</v>
      </c>
      <c r="H256" s="29">
        <v>14872.5</v>
      </c>
      <c r="I256" s="29">
        <v>14872.5</v>
      </c>
      <c r="J256" s="29">
        <v>84861.9</v>
      </c>
    </row>
    <row r="257" spans="1:10" s="8" customFormat="1" ht="21" customHeight="1" x14ac:dyDescent="0.2">
      <c r="A257" s="126"/>
      <c r="B257" s="127"/>
      <c r="C257" s="127"/>
      <c r="D257" s="30" t="s">
        <v>18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</row>
    <row r="258" spans="1:10" s="8" customFormat="1" ht="21" customHeight="1" x14ac:dyDescent="0.2">
      <c r="A258" s="126"/>
      <c r="B258" s="127"/>
      <c r="C258" s="127"/>
      <c r="D258" s="30" t="s">
        <v>19</v>
      </c>
      <c r="E258" s="31">
        <v>18227.2</v>
      </c>
      <c r="F258" s="31">
        <v>18393.400000000001</v>
      </c>
      <c r="G258" s="31">
        <v>18496.3</v>
      </c>
      <c r="H258" s="31">
        <v>14872.5</v>
      </c>
      <c r="I258" s="31">
        <v>14872.5</v>
      </c>
      <c r="J258" s="31">
        <v>84861.9</v>
      </c>
    </row>
    <row r="259" spans="1:10" s="8" customFormat="1" ht="21" customHeight="1" x14ac:dyDescent="0.2">
      <c r="A259" s="126"/>
      <c r="B259" s="127"/>
      <c r="C259" s="127"/>
      <c r="D259" s="30" t="s">
        <v>20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</row>
    <row r="260" spans="1:10" s="8" customFormat="1" ht="21" customHeight="1" x14ac:dyDescent="0.2">
      <c r="A260" s="126"/>
      <c r="B260" s="127"/>
      <c r="C260" s="127"/>
      <c r="D260" s="30" t="s">
        <v>21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</row>
    <row r="261" spans="1:10" s="8" customFormat="1" ht="20.25" customHeight="1" x14ac:dyDescent="0.2">
      <c r="A261" s="126" t="s">
        <v>110</v>
      </c>
      <c r="B261" s="127" t="s">
        <v>36</v>
      </c>
      <c r="C261" s="127" t="s">
        <v>111</v>
      </c>
      <c r="D261" s="28" t="s">
        <v>17</v>
      </c>
      <c r="E261" s="29">
        <v>5509</v>
      </c>
      <c r="F261" s="29">
        <v>5509</v>
      </c>
      <c r="G261" s="29">
        <v>5509</v>
      </c>
      <c r="H261" s="29">
        <v>2060.4</v>
      </c>
      <c r="I261" s="29">
        <v>2060.4</v>
      </c>
      <c r="J261" s="29">
        <v>20647.8</v>
      </c>
    </row>
    <row r="262" spans="1:10" s="8" customFormat="1" ht="20.25" customHeight="1" x14ac:dyDescent="0.2">
      <c r="A262" s="126"/>
      <c r="B262" s="127"/>
      <c r="C262" s="127"/>
      <c r="D262" s="30" t="s">
        <v>18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</row>
    <row r="263" spans="1:10" s="8" customFormat="1" ht="20.25" customHeight="1" x14ac:dyDescent="0.2">
      <c r="A263" s="126"/>
      <c r="B263" s="127"/>
      <c r="C263" s="127"/>
      <c r="D263" s="30" t="s">
        <v>19</v>
      </c>
      <c r="E263" s="31">
        <v>5509</v>
      </c>
      <c r="F263" s="31">
        <v>5509</v>
      </c>
      <c r="G263" s="31">
        <v>5509</v>
      </c>
      <c r="H263" s="31">
        <v>2060.4</v>
      </c>
      <c r="I263" s="31">
        <v>2060.4</v>
      </c>
      <c r="J263" s="31">
        <v>20647.8</v>
      </c>
    </row>
    <row r="264" spans="1:10" s="8" customFormat="1" ht="20.25" customHeight="1" x14ac:dyDescent="0.2">
      <c r="A264" s="126"/>
      <c r="B264" s="127"/>
      <c r="C264" s="127"/>
      <c r="D264" s="30" t="s">
        <v>20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</row>
    <row r="265" spans="1:10" s="8" customFormat="1" ht="20.25" customHeight="1" x14ac:dyDescent="0.2">
      <c r="A265" s="126"/>
      <c r="B265" s="127"/>
      <c r="C265" s="127"/>
      <c r="D265" s="30" t="s">
        <v>21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</row>
    <row r="266" spans="1:10" s="8" customFormat="1" ht="15.75" customHeight="1" x14ac:dyDescent="0.2">
      <c r="A266" s="124" t="s">
        <v>112</v>
      </c>
      <c r="B266" s="125" t="s">
        <v>36</v>
      </c>
      <c r="C266" s="125" t="s">
        <v>113</v>
      </c>
      <c r="D266" s="24" t="s">
        <v>17</v>
      </c>
      <c r="E266" s="25">
        <v>154980</v>
      </c>
      <c r="F266" s="25">
        <v>152720.6</v>
      </c>
      <c r="G266" s="25">
        <v>151666.70000000001</v>
      </c>
      <c r="H266" s="25">
        <v>133340.70000000001</v>
      </c>
      <c r="I266" s="25">
        <v>133340.70000000001</v>
      </c>
      <c r="J266" s="25">
        <v>726048.7</v>
      </c>
    </row>
    <row r="267" spans="1:10" s="8" customFormat="1" ht="15.75" x14ac:dyDescent="0.2">
      <c r="A267" s="124"/>
      <c r="B267" s="125"/>
      <c r="C267" s="125"/>
      <c r="D267" s="26" t="s">
        <v>18</v>
      </c>
      <c r="E267" s="27">
        <v>11978.9</v>
      </c>
      <c r="F267" s="27">
        <v>12188.1</v>
      </c>
      <c r="G267" s="27">
        <v>12408.9</v>
      </c>
      <c r="H267" s="27">
        <v>12577.7</v>
      </c>
      <c r="I267" s="27">
        <v>12577.7</v>
      </c>
      <c r="J267" s="27">
        <v>61731.3</v>
      </c>
    </row>
    <row r="268" spans="1:10" ht="15.75" x14ac:dyDescent="0.25">
      <c r="A268" s="124"/>
      <c r="B268" s="125"/>
      <c r="C268" s="125"/>
      <c r="D268" s="26" t="s">
        <v>19</v>
      </c>
      <c r="E268" s="27">
        <v>143001.1</v>
      </c>
      <c r="F268" s="27">
        <v>140532.5</v>
      </c>
      <c r="G268" s="27">
        <v>139257.79999999999</v>
      </c>
      <c r="H268" s="27">
        <v>120763</v>
      </c>
      <c r="I268" s="27">
        <v>120763</v>
      </c>
      <c r="J268" s="27">
        <v>664317.4</v>
      </c>
    </row>
    <row r="269" spans="1:10" ht="15.75" x14ac:dyDescent="0.25">
      <c r="A269" s="124"/>
      <c r="B269" s="125"/>
      <c r="C269" s="125"/>
      <c r="D269" s="26" t="s">
        <v>20</v>
      </c>
      <c r="E269" s="27">
        <v>0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</row>
    <row r="270" spans="1:10" ht="15.75" x14ac:dyDescent="0.25">
      <c r="A270" s="124"/>
      <c r="B270" s="125"/>
      <c r="C270" s="125"/>
      <c r="D270" s="26" t="s">
        <v>21</v>
      </c>
      <c r="E270" s="27">
        <v>0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</row>
  </sheetData>
  <autoFilter ref="A10:J270" xr:uid="{00000000-0009-0000-0000-000000000000}"/>
  <mergeCells count="165">
    <mergeCell ref="G1:J1"/>
    <mergeCell ref="G2:J2"/>
    <mergeCell ref="G3:J3"/>
    <mergeCell ref="A5:J5"/>
    <mergeCell ref="A9:A10"/>
    <mergeCell ref="B9:B10"/>
    <mergeCell ref="C9:C10"/>
    <mergeCell ref="D9:D10"/>
    <mergeCell ref="E9:J9"/>
    <mergeCell ref="A11:A15"/>
    <mergeCell ref="B11:B15"/>
    <mergeCell ref="C11:C15"/>
    <mergeCell ref="A16:A20"/>
    <mergeCell ref="B16:B20"/>
    <mergeCell ref="C16:C20"/>
    <mergeCell ref="A21:A25"/>
    <mergeCell ref="B21:B25"/>
    <mergeCell ref="C21:C25"/>
    <mergeCell ref="A26:A30"/>
    <mergeCell ref="B26:B30"/>
    <mergeCell ref="C26:C30"/>
    <mergeCell ref="A31:A35"/>
    <mergeCell ref="B31:B35"/>
    <mergeCell ref="C31:C35"/>
    <mergeCell ref="A36:A40"/>
    <mergeCell ref="B36:B40"/>
    <mergeCell ref="C36:C40"/>
    <mergeCell ref="A41:A45"/>
    <mergeCell ref="B41:B45"/>
    <mergeCell ref="C41:C45"/>
    <mergeCell ref="A46:A50"/>
    <mergeCell ref="B46:B50"/>
    <mergeCell ref="C46:C50"/>
    <mergeCell ref="A51:A55"/>
    <mergeCell ref="B51:B55"/>
    <mergeCell ref="C51:C55"/>
    <mergeCell ref="A56:A60"/>
    <mergeCell ref="B56:B60"/>
    <mergeCell ref="C56:C60"/>
    <mergeCell ref="A61:A65"/>
    <mergeCell ref="B61:B65"/>
    <mergeCell ref="C61:C65"/>
    <mergeCell ref="A66:A70"/>
    <mergeCell ref="B66:B70"/>
    <mergeCell ref="C66:C70"/>
    <mergeCell ref="A71:A75"/>
    <mergeCell ref="B71:B75"/>
    <mergeCell ref="C71:C75"/>
    <mergeCell ref="A76:A80"/>
    <mergeCell ref="B76:B80"/>
    <mergeCell ref="C76:C80"/>
    <mergeCell ref="A81:A85"/>
    <mergeCell ref="B81:B85"/>
    <mergeCell ref="C81:C85"/>
    <mergeCell ref="A86:A90"/>
    <mergeCell ref="B86:B90"/>
    <mergeCell ref="C86:C90"/>
    <mergeCell ref="A91:A95"/>
    <mergeCell ref="B91:B95"/>
    <mergeCell ref="C91:C95"/>
    <mergeCell ref="A96:A100"/>
    <mergeCell ref="B96:B100"/>
    <mergeCell ref="C96:C100"/>
    <mergeCell ref="A101:A105"/>
    <mergeCell ref="B101:B105"/>
    <mergeCell ref="C101:C105"/>
    <mergeCell ref="A106:A110"/>
    <mergeCell ref="B106:B110"/>
    <mergeCell ref="C106:C110"/>
    <mergeCell ref="A111:A115"/>
    <mergeCell ref="B111:B115"/>
    <mergeCell ref="C111:C115"/>
    <mergeCell ref="A116:A120"/>
    <mergeCell ref="B116:B120"/>
    <mergeCell ref="C116:C120"/>
    <mergeCell ref="A121:A125"/>
    <mergeCell ref="B121:B125"/>
    <mergeCell ref="C121:C125"/>
    <mergeCell ref="A126:A130"/>
    <mergeCell ref="B126:B130"/>
    <mergeCell ref="C126:C130"/>
    <mergeCell ref="A131:A135"/>
    <mergeCell ref="B131:B135"/>
    <mergeCell ref="C131:C135"/>
    <mergeCell ref="A136:A140"/>
    <mergeCell ref="B136:B140"/>
    <mergeCell ref="C136:C140"/>
    <mergeCell ref="A141:A145"/>
    <mergeCell ref="B141:B145"/>
    <mergeCell ref="C141:C145"/>
    <mergeCell ref="A146:A150"/>
    <mergeCell ref="B146:B150"/>
    <mergeCell ref="C146:C150"/>
    <mergeCell ref="A151:A155"/>
    <mergeCell ref="B151:B155"/>
    <mergeCell ref="C151:C155"/>
    <mergeCell ref="A156:A160"/>
    <mergeCell ref="B156:B160"/>
    <mergeCell ref="C156:C160"/>
    <mergeCell ref="A161:A165"/>
    <mergeCell ref="B161:B165"/>
    <mergeCell ref="C161:C165"/>
    <mergeCell ref="A166:A170"/>
    <mergeCell ref="B166:B170"/>
    <mergeCell ref="C166:C170"/>
    <mergeCell ref="A171:A175"/>
    <mergeCell ref="B171:B175"/>
    <mergeCell ref="C171:C175"/>
    <mergeCell ref="A176:A180"/>
    <mergeCell ref="B176:B180"/>
    <mergeCell ref="C176:C180"/>
    <mergeCell ref="A181:A185"/>
    <mergeCell ref="B181:B185"/>
    <mergeCell ref="C181:C185"/>
    <mergeCell ref="A186:A190"/>
    <mergeCell ref="B186:B190"/>
    <mergeCell ref="C186:C190"/>
    <mergeCell ref="A191:A195"/>
    <mergeCell ref="B191:B195"/>
    <mergeCell ref="C191:C195"/>
    <mergeCell ref="A196:A200"/>
    <mergeCell ref="B196:B200"/>
    <mergeCell ref="C196:C200"/>
    <mergeCell ref="A201:A205"/>
    <mergeCell ref="B201:B205"/>
    <mergeCell ref="C201:C205"/>
    <mergeCell ref="A206:A210"/>
    <mergeCell ref="B206:B210"/>
    <mergeCell ref="C206:C210"/>
    <mergeCell ref="A211:A215"/>
    <mergeCell ref="B211:B215"/>
    <mergeCell ref="C211:C215"/>
    <mergeCell ref="A216:A220"/>
    <mergeCell ref="B216:B220"/>
    <mergeCell ref="C216:C220"/>
    <mergeCell ref="A221:A225"/>
    <mergeCell ref="B221:B225"/>
    <mergeCell ref="C221:C225"/>
    <mergeCell ref="A226:A230"/>
    <mergeCell ref="B226:B230"/>
    <mergeCell ref="C226:C230"/>
    <mergeCell ref="A231:A235"/>
    <mergeCell ref="B231:B235"/>
    <mergeCell ref="C231:C235"/>
    <mergeCell ref="A236:A240"/>
    <mergeCell ref="B236:B240"/>
    <mergeCell ref="C236:C240"/>
    <mergeCell ref="A241:A245"/>
    <mergeCell ref="B241:B245"/>
    <mergeCell ref="C241:C245"/>
    <mergeCell ref="A246:A250"/>
    <mergeCell ref="B246:B250"/>
    <mergeCell ref="C246:C250"/>
    <mergeCell ref="A266:A270"/>
    <mergeCell ref="B266:B270"/>
    <mergeCell ref="C266:C270"/>
    <mergeCell ref="A251:A255"/>
    <mergeCell ref="B251:B255"/>
    <mergeCell ref="C251:C255"/>
    <mergeCell ref="A256:A260"/>
    <mergeCell ref="B256:B260"/>
    <mergeCell ref="C256:C260"/>
    <mergeCell ref="A261:A265"/>
    <mergeCell ref="B261:B265"/>
    <mergeCell ref="C261:C265"/>
  </mergeCells>
  <pageMargins left="0.70833333333333304" right="0.70833333333333304" top="0.74791666666666701" bottom="0.74791666666666701" header="0.511811023622047" footer="0.511811023622047"/>
  <pageSetup paperSize="9" scale="1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05"/>
  <sheetViews>
    <sheetView tabSelected="1" view="pageBreakPreview" zoomScale="55" zoomScaleNormal="100" zoomScaleSheetLayoutView="55" zoomScalePageLayoutView="70" workbookViewId="0">
      <selection activeCell="R20" sqref="R20"/>
    </sheetView>
  </sheetViews>
  <sheetFormatPr defaultColWidth="9.140625" defaultRowHeight="18.75" x14ac:dyDescent="0.3"/>
  <cols>
    <col min="1" max="1" width="6.140625" style="33" customWidth="1"/>
    <col min="2" max="2" width="48.140625" style="34" customWidth="1"/>
    <col min="3" max="3" width="35.5703125" style="34" customWidth="1"/>
    <col min="4" max="4" width="22.28515625" style="35" customWidth="1"/>
    <col min="5" max="5" width="20.28515625" style="36" customWidth="1"/>
    <col min="6" max="6" width="20.140625" style="72" customWidth="1"/>
    <col min="7" max="7" width="19.7109375" style="34" customWidth="1"/>
    <col min="8" max="9" width="20.5703125" style="34" customWidth="1"/>
    <col min="10" max="14" width="20.5703125" style="37" customWidth="1"/>
    <col min="15" max="15" width="22" style="82" customWidth="1"/>
    <col min="16" max="257" width="9.140625" style="3"/>
    <col min="258" max="258" width="6.140625" style="3" customWidth="1"/>
    <col min="259" max="259" width="19.140625" style="3" customWidth="1"/>
    <col min="260" max="260" width="39.42578125" style="3" customWidth="1"/>
    <col min="261" max="261" width="35.5703125" style="3" customWidth="1"/>
    <col min="262" max="263" width="17.85546875" style="3" customWidth="1"/>
    <col min="264" max="264" width="18.140625" style="3" customWidth="1"/>
    <col min="265" max="265" width="18.7109375" style="3" customWidth="1"/>
    <col min="266" max="268" width="17.85546875" style="3" customWidth="1"/>
    <col min="269" max="269" width="18.140625" style="3" customWidth="1"/>
    <col min="270" max="270" width="17.85546875" style="3" customWidth="1"/>
    <col min="271" max="513" width="9.140625" style="3"/>
    <col min="514" max="514" width="6.140625" style="3" customWidth="1"/>
    <col min="515" max="515" width="19.140625" style="3" customWidth="1"/>
    <col min="516" max="516" width="39.42578125" style="3" customWidth="1"/>
    <col min="517" max="517" width="35.5703125" style="3" customWidth="1"/>
    <col min="518" max="519" width="17.85546875" style="3" customWidth="1"/>
    <col min="520" max="520" width="18.140625" style="3" customWidth="1"/>
    <col min="521" max="521" width="18.7109375" style="3" customWidth="1"/>
    <col min="522" max="524" width="17.85546875" style="3" customWidth="1"/>
    <col min="525" max="525" width="18.140625" style="3" customWidth="1"/>
    <col min="526" max="526" width="17.85546875" style="3" customWidth="1"/>
    <col min="527" max="769" width="9.140625" style="3"/>
    <col min="770" max="770" width="6.140625" style="3" customWidth="1"/>
    <col min="771" max="771" width="19.140625" style="3" customWidth="1"/>
    <col min="772" max="772" width="39.42578125" style="3" customWidth="1"/>
    <col min="773" max="773" width="35.5703125" style="3" customWidth="1"/>
    <col min="774" max="775" width="17.85546875" style="3" customWidth="1"/>
    <col min="776" max="776" width="18.140625" style="3" customWidth="1"/>
    <col min="777" max="777" width="18.7109375" style="3" customWidth="1"/>
    <col min="778" max="780" width="17.85546875" style="3" customWidth="1"/>
    <col min="781" max="781" width="18.140625" style="3" customWidth="1"/>
    <col min="782" max="782" width="17.85546875" style="3" customWidth="1"/>
    <col min="783" max="1024" width="9.140625" style="3"/>
  </cols>
  <sheetData>
    <row r="1" spans="1:15" ht="39" customHeight="1" x14ac:dyDescent="0.3">
      <c r="A1" s="38"/>
      <c r="B1" s="39"/>
      <c r="C1" s="39"/>
      <c r="D1" s="39"/>
      <c r="E1" s="40"/>
      <c r="F1" s="160" t="s">
        <v>211</v>
      </c>
      <c r="G1" s="160"/>
      <c r="H1" s="160"/>
      <c r="I1" s="160"/>
      <c r="J1" s="160"/>
      <c r="K1" s="160"/>
      <c r="L1" s="160"/>
      <c r="M1" s="160"/>
      <c r="N1" s="160"/>
      <c r="O1" s="160"/>
    </row>
    <row r="2" spans="1:15" ht="28.5" customHeight="1" x14ac:dyDescent="0.6">
      <c r="A2" s="38"/>
      <c r="B2" s="39"/>
      <c r="C2" s="39"/>
      <c r="D2" s="39"/>
      <c r="E2" s="40"/>
      <c r="F2" s="67"/>
      <c r="G2" s="58"/>
      <c r="H2" s="58"/>
      <c r="I2" s="58"/>
      <c r="J2" s="59"/>
      <c r="K2" s="59"/>
      <c r="L2" s="59"/>
      <c r="M2" s="59"/>
      <c r="N2" s="59"/>
      <c r="O2" s="67"/>
    </row>
    <row r="3" spans="1:15" ht="42" customHeight="1" x14ac:dyDescent="0.3">
      <c r="A3" s="38"/>
      <c r="B3" s="39"/>
      <c r="C3" s="39"/>
      <c r="D3" s="39"/>
      <c r="E3" s="40"/>
      <c r="F3" s="160" t="s">
        <v>209</v>
      </c>
      <c r="G3" s="160"/>
      <c r="H3" s="160"/>
      <c r="I3" s="160"/>
      <c r="J3" s="160"/>
      <c r="K3" s="160"/>
      <c r="L3" s="160"/>
      <c r="M3" s="160"/>
      <c r="N3" s="160"/>
      <c r="O3" s="160"/>
    </row>
    <row r="4" spans="1:15" ht="28.5" customHeight="1" x14ac:dyDescent="0.3">
      <c r="A4" s="38"/>
      <c r="B4" s="39"/>
      <c r="C4" s="39"/>
      <c r="D4" s="39"/>
      <c r="E4" s="40"/>
      <c r="F4" s="68"/>
      <c r="G4" s="60"/>
      <c r="H4" s="60"/>
      <c r="I4" s="60"/>
      <c r="J4" s="61"/>
      <c r="K4" s="61"/>
      <c r="L4" s="61"/>
      <c r="M4" s="61"/>
      <c r="N4" s="61"/>
      <c r="O4" s="77"/>
    </row>
    <row r="5" spans="1:15" ht="43.5" customHeight="1" x14ac:dyDescent="0.3">
      <c r="A5" s="38"/>
      <c r="B5" s="39"/>
      <c r="C5" s="39"/>
      <c r="D5" s="39"/>
      <c r="E5" s="40"/>
      <c r="F5" s="160" t="s">
        <v>190</v>
      </c>
      <c r="G5" s="160"/>
      <c r="H5" s="160"/>
      <c r="I5" s="160"/>
      <c r="J5" s="160"/>
      <c r="K5" s="160"/>
      <c r="L5" s="160"/>
      <c r="M5" s="160"/>
      <c r="N5" s="160"/>
      <c r="O5" s="160"/>
    </row>
    <row r="6" spans="1:15" x14ac:dyDescent="0.3">
      <c r="A6" s="38"/>
      <c r="B6" s="39"/>
      <c r="C6" s="39"/>
      <c r="D6" s="39"/>
      <c r="E6" s="40"/>
      <c r="F6" s="69"/>
      <c r="G6" s="41"/>
      <c r="H6" s="41"/>
      <c r="I6" s="41"/>
      <c r="J6" s="42"/>
      <c r="K6" s="42"/>
      <c r="L6" s="42"/>
      <c r="M6" s="42"/>
      <c r="N6" s="42"/>
      <c r="O6" s="78"/>
    </row>
    <row r="7" spans="1:15" x14ac:dyDescent="0.3">
      <c r="A7" s="38"/>
      <c r="B7" s="39"/>
      <c r="C7" s="39"/>
      <c r="D7" s="39"/>
      <c r="E7" s="40"/>
      <c r="F7" s="69"/>
      <c r="G7" s="41"/>
      <c r="H7" s="41"/>
      <c r="I7" s="41"/>
      <c r="J7" s="42"/>
      <c r="K7" s="42"/>
      <c r="L7" s="42"/>
      <c r="M7" s="42"/>
      <c r="N7" s="42"/>
      <c r="O7" s="78"/>
    </row>
    <row r="8" spans="1:15" x14ac:dyDescent="0.3">
      <c r="A8" s="38"/>
      <c r="B8" s="39"/>
      <c r="C8" s="39"/>
      <c r="D8" s="39"/>
      <c r="E8" s="40"/>
      <c r="F8" s="69"/>
      <c r="G8" s="41"/>
      <c r="H8" s="41"/>
      <c r="I8" s="41"/>
      <c r="J8" s="42"/>
      <c r="K8" s="42"/>
      <c r="L8" s="42"/>
      <c r="M8" s="42"/>
      <c r="N8" s="42"/>
      <c r="O8" s="79"/>
    </row>
    <row r="9" spans="1:15" ht="42" x14ac:dyDescent="0.55000000000000004">
      <c r="A9" s="161" t="s">
        <v>114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</row>
    <row r="10" spans="1:15" s="8" customFormat="1" ht="33.75" customHeight="1" x14ac:dyDescent="0.55000000000000004">
      <c r="A10" s="162" t="s">
        <v>115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spans="1:15" s="8" customFormat="1" x14ac:dyDescent="0.3">
      <c r="A11" s="43"/>
      <c r="B11" s="44"/>
      <c r="C11" s="44"/>
      <c r="D11" s="45" t="e">
        <f>#REF!</f>
        <v>#REF!</v>
      </c>
      <c r="E11" s="46" t="e">
        <f>#REF!</f>
        <v>#REF!</v>
      </c>
      <c r="F11" s="73" t="e">
        <f>#REF!</f>
        <v>#REF!</v>
      </c>
      <c r="G11" s="65" t="e">
        <f>#REF!</f>
        <v>#REF!</v>
      </c>
      <c r="H11" s="65" t="e">
        <f>#REF!</f>
        <v>#REF!</v>
      </c>
      <c r="I11" s="62"/>
      <c r="J11" s="45"/>
      <c r="K11" s="45"/>
      <c r="L11" s="45"/>
      <c r="M11" s="45"/>
      <c r="N11" s="45"/>
      <c r="O11" s="80"/>
    </row>
    <row r="12" spans="1:15" s="8" customFormat="1" x14ac:dyDescent="0.3">
      <c r="A12" s="43"/>
      <c r="B12" s="44"/>
      <c r="C12" s="44"/>
      <c r="D12" s="45"/>
      <c r="E12" s="46"/>
      <c r="F12" s="73"/>
      <c r="G12" s="65"/>
      <c r="H12" s="65"/>
      <c r="I12" s="62"/>
      <c r="J12" s="45"/>
      <c r="K12" s="45"/>
      <c r="L12" s="45"/>
      <c r="M12" s="45"/>
      <c r="N12" s="45"/>
      <c r="O12" s="80"/>
    </row>
    <row r="13" spans="1:15" s="8" customFormat="1" x14ac:dyDescent="0.3">
      <c r="A13" s="33"/>
      <c r="B13" s="34"/>
      <c r="C13" s="34"/>
      <c r="D13" s="47" t="e">
        <f>D11-D16</f>
        <v>#REF!</v>
      </c>
      <c r="E13" s="48" t="e">
        <f>E11-E16</f>
        <v>#REF!</v>
      </c>
      <c r="F13" s="74" t="e">
        <f>F11-F16</f>
        <v>#REF!</v>
      </c>
      <c r="G13" s="66" t="e">
        <f>G11-G16</f>
        <v>#REF!</v>
      </c>
      <c r="H13" s="66" t="e">
        <f>H11-H16</f>
        <v>#REF!</v>
      </c>
      <c r="I13" s="63"/>
      <c r="J13" s="47"/>
      <c r="K13" s="47"/>
      <c r="L13" s="47"/>
      <c r="M13" s="47"/>
      <c r="N13" s="47"/>
      <c r="O13" s="78"/>
    </row>
    <row r="14" spans="1:15" s="8" customFormat="1" ht="30.75" customHeight="1" x14ac:dyDescent="0.2">
      <c r="A14" s="163" t="s">
        <v>4</v>
      </c>
      <c r="B14" s="164" t="s">
        <v>116</v>
      </c>
      <c r="C14" s="164" t="s">
        <v>117</v>
      </c>
      <c r="D14" s="164" t="s">
        <v>212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</row>
    <row r="15" spans="1:15" s="8" customFormat="1" ht="36" customHeight="1" x14ac:dyDescent="0.2">
      <c r="A15" s="163"/>
      <c r="B15" s="164"/>
      <c r="C15" s="164"/>
      <c r="D15" s="113" t="s">
        <v>9</v>
      </c>
      <c r="E15" s="49" t="s">
        <v>10</v>
      </c>
      <c r="F15" s="76" t="s">
        <v>197</v>
      </c>
      <c r="G15" s="103" t="s">
        <v>12</v>
      </c>
      <c r="H15" s="113" t="s">
        <v>13</v>
      </c>
      <c r="I15" s="113" t="s">
        <v>118</v>
      </c>
      <c r="J15" s="113" t="s">
        <v>119</v>
      </c>
      <c r="K15" s="113" t="s">
        <v>120</v>
      </c>
      <c r="L15" s="113" t="s">
        <v>121</v>
      </c>
      <c r="M15" s="113" t="s">
        <v>122</v>
      </c>
      <c r="N15" s="113" t="s">
        <v>123</v>
      </c>
      <c r="O15" s="76" t="s">
        <v>14</v>
      </c>
    </row>
    <row r="16" spans="1:15" s="50" customFormat="1" ht="18.75" customHeight="1" x14ac:dyDescent="0.3">
      <c r="A16" s="147"/>
      <c r="B16" s="148" t="s">
        <v>124</v>
      </c>
      <c r="C16" s="109" t="s">
        <v>17</v>
      </c>
      <c r="D16" s="106">
        <f t="shared" ref="D16:O16" si="0">D17+D21+D33+D34</f>
        <v>15947574.479999999</v>
      </c>
      <c r="E16" s="106">
        <f t="shared" si="0"/>
        <v>17438783.750000004</v>
      </c>
      <c r="F16" s="106">
        <f t="shared" si="0"/>
        <v>19819610.670000002</v>
      </c>
      <c r="G16" s="106">
        <f t="shared" si="0"/>
        <v>22182750.329999998</v>
      </c>
      <c r="H16" s="106">
        <f t="shared" si="0"/>
        <v>20038473.670000002</v>
      </c>
      <c r="I16" s="106">
        <f t="shared" si="0"/>
        <v>19094089.770000003</v>
      </c>
      <c r="J16" s="106">
        <f t="shared" si="0"/>
        <v>17742309.319999997</v>
      </c>
      <c r="K16" s="106">
        <f t="shared" si="0"/>
        <v>17742309.319999997</v>
      </c>
      <c r="L16" s="106">
        <f t="shared" si="0"/>
        <v>17742309.319999997</v>
      </c>
      <c r="M16" s="106">
        <f t="shared" si="0"/>
        <v>17742309.319999997</v>
      </c>
      <c r="N16" s="106">
        <f t="shared" si="0"/>
        <v>17742309.319999997</v>
      </c>
      <c r="O16" s="106">
        <f t="shared" si="0"/>
        <v>203232829.26999998</v>
      </c>
    </row>
    <row r="17" spans="1:15" s="87" customFormat="1" x14ac:dyDescent="0.3">
      <c r="A17" s="147"/>
      <c r="B17" s="148"/>
      <c r="C17" s="109" t="s">
        <v>198</v>
      </c>
      <c r="D17" s="106">
        <f>D19</f>
        <v>1320942.7</v>
      </c>
      <c r="E17" s="106">
        <f>E19+E20</f>
        <v>2036725.3699999996</v>
      </c>
      <c r="F17" s="106">
        <f>F19+F20</f>
        <v>1823154.2300000002</v>
      </c>
      <c r="G17" s="106">
        <f>G19+G20</f>
        <v>1952796.2000000002</v>
      </c>
      <c r="H17" s="106">
        <f t="shared" ref="H17:N17" si="1">H19</f>
        <v>2054610.9999999998</v>
      </c>
      <c r="I17" s="106">
        <f t="shared" si="1"/>
        <v>1492044.0999999999</v>
      </c>
      <c r="J17" s="106">
        <f t="shared" si="1"/>
        <v>1779959.3999999997</v>
      </c>
      <c r="K17" s="106">
        <f t="shared" si="1"/>
        <v>1779959.3999999997</v>
      </c>
      <c r="L17" s="106">
        <f t="shared" si="1"/>
        <v>1779959.3999999997</v>
      </c>
      <c r="M17" s="106">
        <f t="shared" si="1"/>
        <v>1779959.3999999997</v>
      </c>
      <c r="N17" s="106">
        <f t="shared" si="1"/>
        <v>1779959.3999999997</v>
      </c>
      <c r="O17" s="106">
        <f>O19+O20</f>
        <v>19580070.599999998</v>
      </c>
    </row>
    <row r="18" spans="1:15" s="50" customFormat="1" x14ac:dyDescent="0.3">
      <c r="A18" s="147"/>
      <c r="B18" s="148"/>
      <c r="C18" s="109" t="s">
        <v>125</v>
      </c>
      <c r="D18" s="111"/>
      <c r="E18" s="111"/>
      <c r="F18" s="75"/>
      <c r="G18" s="75"/>
      <c r="H18" s="75"/>
      <c r="I18" s="75"/>
      <c r="J18" s="111"/>
      <c r="K18" s="111"/>
      <c r="L18" s="111"/>
      <c r="M18" s="111"/>
      <c r="N18" s="111"/>
      <c r="O18" s="111"/>
    </row>
    <row r="19" spans="1:15" s="51" customFormat="1" ht="37.5" x14ac:dyDescent="0.2">
      <c r="A19" s="147"/>
      <c r="B19" s="148"/>
      <c r="C19" s="109" t="s">
        <v>126</v>
      </c>
      <c r="D19" s="106">
        <f>D37+D139+D196+D256+D350+D388</f>
        <v>1320942.7</v>
      </c>
      <c r="E19" s="106">
        <f>E37+E139+E196+E256+E302+E388</f>
        <v>2032089.2999999996</v>
      </c>
      <c r="F19" s="106">
        <f>F37+F139+F196+F256+F302+F350+F388</f>
        <v>1815830.5300000003</v>
      </c>
      <c r="G19" s="106">
        <f>G37+G139+G196+G256+G350+G388</f>
        <v>1883095.1</v>
      </c>
      <c r="H19" s="106">
        <f>H37+H139+H196+H256+H302+H350+H388</f>
        <v>2054610.9999999998</v>
      </c>
      <c r="I19" s="106">
        <f>I37+I139+I196+I302+I350+I388</f>
        <v>1492044.0999999999</v>
      </c>
      <c r="J19" s="106">
        <f>J37+J139+J196+J388+J256</f>
        <v>1779959.3999999997</v>
      </c>
      <c r="K19" s="106">
        <f>K37+K139+K196+K388+K256</f>
        <v>1779959.3999999997</v>
      </c>
      <c r="L19" s="106">
        <f>L37+L139+L196+L388+L256</f>
        <v>1779959.3999999997</v>
      </c>
      <c r="M19" s="106">
        <f>M37+M139+M196+M388+M256</f>
        <v>1779959.3999999997</v>
      </c>
      <c r="N19" s="106">
        <f>N37+N139+N196+N388+N256</f>
        <v>1779959.3999999997</v>
      </c>
      <c r="O19" s="106">
        <f>D19+E19+F19+G19+H19+I19+J19+K19+L19+M19+N19</f>
        <v>19498409.729999997</v>
      </c>
    </row>
    <row r="20" spans="1:15" s="51" customFormat="1" ht="37.5" customHeight="1" x14ac:dyDescent="0.2">
      <c r="A20" s="147"/>
      <c r="B20" s="148"/>
      <c r="C20" s="109" t="s">
        <v>195</v>
      </c>
      <c r="D20" s="110" t="s">
        <v>127</v>
      </c>
      <c r="E20" s="106">
        <f>E303</f>
        <v>4636.07</v>
      </c>
      <c r="F20" s="106">
        <f>F303</f>
        <v>7323.7</v>
      </c>
      <c r="G20" s="106">
        <f>G303</f>
        <v>69701.100000000006</v>
      </c>
      <c r="H20" s="110" t="s">
        <v>127</v>
      </c>
      <c r="I20" s="110" t="s">
        <v>127</v>
      </c>
      <c r="J20" s="110" t="s">
        <v>127</v>
      </c>
      <c r="K20" s="110" t="s">
        <v>127</v>
      </c>
      <c r="L20" s="110" t="s">
        <v>127</v>
      </c>
      <c r="M20" s="110" t="s">
        <v>127</v>
      </c>
      <c r="N20" s="110" t="s">
        <v>127</v>
      </c>
      <c r="O20" s="106">
        <f>E20+F20+G20</f>
        <v>81660.87000000001</v>
      </c>
    </row>
    <row r="21" spans="1:15" s="85" customFormat="1" x14ac:dyDescent="0.3">
      <c r="A21" s="147"/>
      <c r="B21" s="148"/>
      <c r="C21" s="109" t="s">
        <v>128</v>
      </c>
      <c r="D21" s="106">
        <f t="shared" ref="D21:E21" si="2">D23+D24+D25+D26+D27</f>
        <v>14586815.07</v>
      </c>
      <c r="E21" s="106">
        <f t="shared" si="2"/>
        <v>15313707.330000002</v>
      </c>
      <c r="F21" s="106">
        <f>F23+F24+F25+F26+F27+F28</f>
        <v>17967979.82</v>
      </c>
      <c r="G21" s="106">
        <f>G23+G24+G25+G26+G27+G28+G29</f>
        <v>20215124.800000001</v>
      </c>
      <c r="H21" s="106">
        <f>H23+H24+H25+H26+H27+H28+H29</f>
        <v>17973627.800000001</v>
      </c>
      <c r="I21" s="106">
        <f t="shared" ref="I21:N21" si="3">I23+I24+I25+I26+I27+I28</f>
        <v>17595644.800000001</v>
      </c>
      <c r="J21" s="106">
        <f t="shared" si="3"/>
        <v>15938957.599999998</v>
      </c>
      <c r="K21" s="106">
        <f t="shared" si="3"/>
        <v>15938957.599999998</v>
      </c>
      <c r="L21" s="106">
        <f t="shared" si="3"/>
        <v>15938957.599999998</v>
      </c>
      <c r="M21" s="106">
        <f t="shared" si="3"/>
        <v>15938957.599999998</v>
      </c>
      <c r="N21" s="106">
        <f t="shared" si="3"/>
        <v>15938957.599999998</v>
      </c>
      <c r="O21" s="106">
        <f>O23+O24+O25+O26+O27+O28+O29</f>
        <v>183347687.62</v>
      </c>
    </row>
    <row r="22" spans="1:15" s="50" customFormat="1" x14ac:dyDescent="0.3">
      <c r="A22" s="147"/>
      <c r="B22" s="148"/>
      <c r="C22" s="109" t="s">
        <v>125</v>
      </c>
      <c r="D22" s="111"/>
      <c r="E22" s="111"/>
      <c r="F22" s="75"/>
      <c r="G22" s="75"/>
      <c r="H22" s="75"/>
      <c r="I22" s="75"/>
      <c r="J22" s="111"/>
      <c r="K22" s="111"/>
      <c r="L22" s="111"/>
      <c r="M22" s="111"/>
      <c r="N22" s="111"/>
      <c r="O22" s="111"/>
    </row>
    <row r="23" spans="1:15" s="51" customFormat="1" ht="37.5" x14ac:dyDescent="0.2">
      <c r="A23" s="147"/>
      <c r="B23" s="148"/>
      <c r="C23" s="109" t="s">
        <v>126</v>
      </c>
      <c r="D23" s="106">
        <f t="shared" ref="D23:N23" si="4">D40+D145+D201+D261+D306+D354+D391</f>
        <v>9744689.1700000018</v>
      </c>
      <c r="E23" s="106">
        <f t="shared" si="4"/>
        <v>10158899.400000002</v>
      </c>
      <c r="F23" s="106">
        <f t="shared" si="4"/>
        <v>11986104.720000001</v>
      </c>
      <c r="G23" s="106">
        <f t="shared" si="4"/>
        <v>13515677.400000002</v>
      </c>
      <c r="H23" s="106">
        <f t="shared" si="4"/>
        <v>11632955.800000001</v>
      </c>
      <c r="I23" s="106">
        <f t="shared" si="4"/>
        <v>11490985.199999999</v>
      </c>
      <c r="J23" s="106">
        <f t="shared" si="4"/>
        <v>10508201.799999999</v>
      </c>
      <c r="K23" s="106">
        <f t="shared" si="4"/>
        <v>10508201.799999999</v>
      </c>
      <c r="L23" s="106">
        <f t="shared" si="4"/>
        <v>10508201.799999999</v>
      </c>
      <c r="M23" s="106">
        <f t="shared" si="4"/>
        <v>10508201.799999999</v>
      </c>
      <c r="N23" s="106">
        <f t="shared" si="4"/>
        <v>10508201.799999999</v>
      </c>
      <c r="O23" s="106">
        <f>D23+E23+F23+G23+H23+I23+J23+K23+L23+M23+N23</f>
        <v>121070320.69</v>
      </c>
    </row>
    <row r="24" spans="1:15" s="51" customFormat="1" ht="37.5" x14ac:dyDescent="0.2">
      <c r="A24" s="147"/>
      <c r="B24" s="148"/>
      <c r="C24" s="109" t="s">
        <v>129</v>
      </c>
      <c r="D24" s="106">
        <f t="shared" ref="D24:N24" si="5">D41+D146+D262</f>
        <v>4638203.5</v>
      </c>
      <c r="E24" s="106">
        <f t="shared" si="5"/>
        <v>4863780.7</v>
      </c>
      <c r="F24" s="106">
        <f t="shared" si="5"/>
        <v>5586957</v>
      </c>
      <c r="G24" s="106">
        <f t="shared" si="5"/>
        <v>6198737</v>
      </c>
      <c r="H24" s="106">
        <f t="shared" si="5"/>
        <v>5729049</v>
      </c>
      <c r="I24" s="106">
        <f t="shared" si="5"/>
        <v>5741440</v>
      </c>
      <c r="J24" s="106">
        <f t="shared" si="5"/>
        <v>5128800</v>
      </c>
      <c r="K24" s="106">
        <f t="shared" si="5"/>
        <v>5128800</v>
      </c>
      <c r="L24" s="106">
        <f t="shared" si="5"/>
        <v>5128800</v>
      </c>
      <c r="M24" s="106">
        <f t="shared" si="5"/>
        <v>5128800</v>
      </c>
      <c r="N24" s="106">
        <f t="shared" si="5"/>
        <v>5128800</v>
      </c>
      <c r="O24" s="106">
        <f>D24+E24+F24+G24+H24+I24+J24+K24+L24+M24+N24</f>
        <v>58402167.200000003</v>
      </c>
    </row>
    <row r="25" spans="1:15" s="51" customFormat="1" ht="56.25" x14ac:dyDescent="0.2">
      <c r="A25" s="147"/>
      <c r="B25" s="148"/>
      <c r="C25" s="109" t="s">
        <v>130</v>
      </c>
      <c r="D25" s="106">
        <f t="shared" ref="D25:N25" si="6">D307</f>
        <v>14293.6</v>
      </c>
      <c r="E25" s="106">
        <f t="shared" si="6"/>
        <v>23578.9</v>
      </c>
      <c r="F25" s="106">
        <f t="shared" si="6"/>
        <v>30907.7</v>
      </c>
      <c r="G25" s="106">
        <f t="shared" si="6"/>
        <v>34385.300000000003</v>
      </c>
      <c r="H25" s="106">
        <f t="shared" si="6"/>
        <v>34385.300000000003</v>
      </c>
      <c r="I25" s="106">
        <f t="shared" si="6"/>
        <v>34385.300000000003</v>
      </c>
      <c r="J25" s="106">
        <f t="shared" si="6"/>
        <v>32592.7</v>
      </c>
      <c r="K25" s="106">
        <f t="shared" si="6"/>
        <v>32592.7</v>
      </c>
      <c r="L25" s="106">
        <f t="shared" si="6"/>
        <v>32592.7</v>
      </c>
      <c r="M25" s="106">
        <f t="shared" si="6"/>
        <v>32592.7</v>
      </c>
      <c r="N25" s="106">
        <f t="shared" si="6"/>
        <v>32592.7</v>
      </c>
      <c r="O25" s="106">
        <f>D25+E25+F25+G25+H25+I25+J25+K25+L25+M25+N25</f>
        <v>334899.60000000003</v>
      </c>
    </row>
    <row r="26" spans="1:15" s="51" customFormat="1" ht="37.5" customHeight="1" x14ac:dyDescent="0.2">
      <c r="A26" s="147"/>
      <c r="B26" s="148"/>
      <c r="C26" s="109" t="s">
        <v>131</v>
      </c>
      <c r="D26" s="106">
        <f t="shared" ref="D26:N26" si="7">D308</f>
        <v>1170.2</v>
      </c>
      <c r="E26" s="106">
        <f t="shared" si="7"/>
        <v>11966.3</v>
      </c>
      <c r="F26" s="106">
        <f t="shared" si="7"/>
        <v>18355.7</v>
      </c>
      <c r="G26" s="106">
        <f t="shared" si="7"/>
        <v>18555</v>
      </c>
      <c r="H26" s="106">
        <f t="shared" si="7"/>
        <v>17587.7</v>
      </c>
      <c r="I26" s="106">
        <f t="shared" si="7"/>
        <v>17587.7</v>
      </c>
      <c r="J26" s="106">
        <f t="shared" si="7"/>
        <v>15755.7</v>
      </c>
      <c r="K26" s="106">
        <f t="shared" si="7"/>
        <v>15755.7</v>
      </c>
      <c r="L26" s="106">
        <f t="shared" si="7"/>
        <v>15755.7</v>
      </c>
      <c r="M26" s="106">
        <f t="shared" si="7"/>
        <v>15755.7</v>
      </c>
      <c r="N26" s="106">
        <f t="shared" si="7"/>
        <v>15755.7</v>
      </c>
      <c r="O26" s="106">
        <f>D26+E26+F26+G26+H26+I26+J26+K26+L26+M26+N26</f>
        <v>164001.1</v>
      </c>
    </row>
    <row r="27" spans="1:15" s="51" customFormat="1" ht="37.5" customHeight="1" x14ac:dyDescent="0.2">
      <c r="A27" s="147"/>
      <c r="B27" s="148"/>
      <c r="C27" s="109" t="s">
        <v>195</v>
      </c>
      <c r="D27" s="106">
        <f t="shared" ref="D27:N27" si="8">D309+D355</f>
        <v>188458.6</v>
      </c>
      <c r="E27" s="106">
        <f t="shared" si="8"/>
        <v>255482.03</v>
      </c>
      <c r="F27" s="106">
        <f>F309+F355</f>
        <v>341925.1</v>
      </c>
      <c r="G27" s="106">
        <f t="shared" si="8"/>
        <v>429801.69999999995</v>
      </c>
      <c r="H27" s="106">
        <f t="shared" si="8"/>
        <v>306272.3</v>
      </c>
      <c r="I27" s="106">
        <f t="shared" si="8"/>
        <v>306782.09999999998</v>
      </c>
      <c r="J27" s="106">
        <f t="shared" si="8"/>
        <v>253607.4</v>
      </c>
      <c r="K27" s="106">
        <f t="shared" si="8"/>
        <v>253607.4</v>
      </c>
      <c r="L27" s="106">
        <f t="shared" si="8"/>
        <v>253607.4</v>
      </c>
      <c r="M27" s="106">
        <f t="shared" si="8"/>
        <v>253607.4</v>
      </c>
      <c r="N27" s="106">
        <f t="shared" si="8"/>
        <v>253607.4</v>
      </c>
      <c r="O27" s="106">
        <f>D27+E27+F27+G27+H27+I27+J27+K27+L27+M27+N27</f>
        <v>3096758.8299999996</v>
      </c>
    </row>
    <row r="28" spans="1:15" s="51" customFormat="1" ht="37.5" customHeight="1" x14ac:dyDescent="0.2">
      <c r="A28" s="147"/>
      <c r="B28" s="148"/>
      <c r="C28" s="109" t="s">
        <v>193</v>
      </c>
      <c r="D28" s="111" t="s">
        <v>127</v>
      </c>
      <c r="E28" s="111" t="s">
        <v>127</v>
      </c>
      <c r="F28" s="106">
        <f>F310</f>
        <v>3729.6</v>
      </c>
      <c r="G28" s="106">
        <f t="shared" ref="G28:N28" si="9">G310</f>
        <v>4861.7</v>
      </c>
      <c r="H28" s="106">
        <f t="shared" si="9"/>
        <v>4464.5</v>
      </c>
      <c r="I28" s="106">
        <f t="shared" si="9"/>
        <v>4464.5</v>
      </c>
      <c r="J28" s="106">
        <f t="shared" si="9"/>
        <v>0</v>
      </c>
      <c r="K28" s="106">
        <f t="shared" si="9"/>
        <v>0</v>
      </c>
      <c r="L28" s="106">
        <f t="shared" si="9"/>
        <v>0</v>
      </c>
      <c r="M28" s="106">
        <f t="shared" si="9"/>
        <v>0</v>
      </c>
      <c r="N28" s="106">
        <f t="shared" si="9"/>
        <v>0</v>
      </c>
      <c r="O28" s="106">
        <f>F28+G28+H28+I28+J28+K28+L28+M28+N28</f>
        <v>17520.3</v>
      </c>
    </row>
    <row r="29" spans="1:15" s="51" customFormat="1" ht="37.5" customHeight="1" x14ac:dyDescent="0.2">
      <c r="A29" s="147"/>
      <c r="B29" s="148"/>
      <c r="C29" s="109" t="s">
        <v>207</v>
      </c>
      <c r="D29" s="106" t="s">
        <v>134</v>
      </c>
      <c r="E29" s="106" t="s">
        <v>134</v>
      </c>
      <c r="F29" s="106" t="s">
        <v>134</v>
      </c>
      <c r="G29" s="106">
        <f>G42</f>
        <v>13106.7</v>
      </c>
      <c r="H29" s="106">
        <f>H42</f>
        <v>248913.2</v>
      </c>
      <c r="I29" s="106" t="s">
        <v>134</v>
      </c>
      <c r="J29" s="106" t="s">
        <v>134</v>
      </c>
      <c r="K29" s="106" t="s">
        <v>134</v>
      </c>
      <c r="L29" s="106" t="s">
        <v>134</v>
      </c>
      <c r="M29" s="106" t="s">
        <v>134</v>
      </c>
      <c r="N29" s="106" t="s">
        <v>134</v>
      </c>
      <c r="O29" s="106">
        <f>G29+H29</f>
        <v>262019.90000000002</v>
      </c>
    </row>
    <row r="30" spans="1:15" s="51" customFormat="1" ht="75" x14ac:dyDescent="0.2">
      <c r="A30" s="147"/>
      <c r="B30" s="148"/>
      <c r="C30" s="109" t="s">
        <v>133</v>
      </c>
      <c r="D30" s="111" t="s">
        <v>134</v>
      </c>
      <c r="E30" s="111" t="s">
        <v>134</v>
      </c>
      <c r="F30" s="106" t="s">
        <v>134</v>
      </c>
      <c r="G30" s="111" t="s">
        <v>134</v>
      </c>
      <c r="H30" s="111" t="s">
        <v>134</v>
      </c>
      <c r="I30" s="111" t="s">
        <v>134</v>
      </c>
      <c r="J30" s="111" t="s">
        <v>134</v>
      </c>
      <c r="K30" s="111" t="s">
        <v>134</v>
      </c>
      <c r="L30" s="111" t="s">
        <v>134</v>
      </c>
      <c r="M30" s="111" t="s">
        <v>134</v>
      </c>
      <c r="N30" s="111" t="s">
        <v>134</v>
      </c>
      <c r="O30" s="111" t="s">
        <v>134</v>
      </c>
    </row>
    <row r="31" spans="1:15" s="51" customFormat="1" ht="37.5" customHeight="1" x14ac:dyDescent="0.2">
      <c r="A31" s="147"/>
      <c r="B31" s="148"/>
      <c r="C31" s="109" t="s">
        <v>135</v>
      </c>
      <c r="D31" s="111" t="s">
        <v>127</v>
      </c>
      <c r="E31" s="111" t="s">
        <v>127</v>
      </c>
      <c r="F31" s="106" t="s">
        <v>134</v>
      </c>
      <c r="G31" s="111" t="s">
        <v>134</v>
      </c>
      <c r="H31" s="111" t="s">
        <v>134</v>
      </c>
      <c r="I31" s="111" t="s">
        <v>134</v>
      </c>
      <c r="J31" s="111" t="s">
        <v>134</v>
      </c>
      <c r="K31" s="111" t="s">
        <v>134</v>
      </c>
      <c r="L31" s="111" t="s">
        <v>134</v>
      </c>
      <c r="M31" s="111" t="s">
        <v>134</v>
      </c>
      <c r="N31" s="111" t="s">
        <v>134</v>
      </c>
      <c r="O31" s="111" t="s">
        <v>134</v>
      </c>
    </row>
    <row r="32" spans="1:15" s="51" customFormat="1" ht="75" x14ac:dyDescent="0.2">
      <c r="A32" s="147"/>
      <c r="B32" s="148"/>
      <c r="C32" s="109" t="s">
        <v>196</v>
      </c>
      <c r="D32" s="111" t="s">
        <v>127</v>
      </c>
      <c r="E32" s="111" t="s">
        <v>127</v>
      </c>
      <c r="F32" s="111" t="s">
        <v>127</v>
      </c>
      <c r="G32" s="111" t="s">
        <v>134</v>
      </c>
      <c r="H32" s="111" t="s">
        <v>134</v>
      </c>
      <c r="I32" s="111" t="s">
        <v>134</v>
      </c>
      <c r="J32" s="111" t="s">
        <v>134</v>
      </c>
      <c r="K32" s="111" t="s">
        <v>134</v>
      </c>
      <c r="L32" s="111" t="s">
        <v>134</v>
      </c>
      <c r="M32" s="111" t="s">
        <v>134</v>
      </c>
      <c r="N32" s="111" t="s">
        <v>134</v>
      </c>
      <c r="O32" s="111" t="s">
        <v>134</v>
      </c>
    </row>
    <row r="33" spans="1:1024" s="86" customFormat="1" x14ac:dyDescent="0.3">
      <c r="A33" s="147"/>
      <c r="B33" s="148"/>
      <c r="C33" s="109" t="s">
        <v>20</v>
      </c>
      <c r="D33" s="106">
        <f>D43+D311+D358</f>
        <v>38266.090000000004</v>
      </c>
      <c r="E33" s="106">
        <f>E43+E311</f>
        <v>21871.55</v>
      </c>
      <c r="F33" s="106">
        <f>F43+F311+F358</f>
        <v>25406.620000000003</v>
      </c>
      <c r="G33" s="106">
        <f>G43+G311+G358</f>
        <v>11554.13</v>
      </c>
      <c r="H33" s="106">
        <f>H43+H311+H358</f>
        <v>10134.870000000001</v>
      </c>
      <c r="I33" s="106">
        <f>I43+I311+I358</f>
        <v>6300.87</v>
      </c>
      <c r="J33" s="106">
        <f>J43+J311</f>
        <v>23292.32</v>
      </c>
      <c r="K33" s="106">
        <f>K43+K311</f>
        <v>23292.32</v>
      </c>
      <c r="L33" s="106">
        <f>L43+L311</f>
        <v>23292.32</v>
      </c>
      <c r="M33" s="106">
        <f>M43+M311</f>
        <v>23292.32</v>
      </c>
      <c r="N33" s="106">
        <f>N43+N311</f>
        <v>23292.32</v>
      </c>
      <c r="O33" s="106">
        <f>D33+E33+F33+G33+H33+I33+J33+K33+L33+M33+N33</f>
        <v>229995.73000000004</v>
      </c>
    </row>
    <row r="34" spans="1:1024" s="97" customFormat="1" x14ac:dyDescent="0.3">
      <c r="A34" s="147"/>
      <c r="B34" s="148"/>
      <c r="C34" s="109" t="s">
        <v>136</v>
      </c>
      <c r="D34" s="106">
        <f>D44+D204</f>
        <v>1550.62</v>
      </c>
      <c r="E34" s="106">
        <f>E149+E204</f>
        <v>66479.5</v>
      </c>
      <c r="F34" s="106">
        <f>F149+F204</f>
        <v>3070</v>
      </c>
      <c r="G34" s="106">
        <f>G149+G204</f>
        <v>3275.2</v>
      </c>
      <c r="H34" s="106">
        <f t="shared" ref="H34:N34" si="10">H204</f>
        <v>100</v>
      </c>
      <c r="I34" s="106">
        <f t="shared" si="10"/>
        <v>100</v>
      </c>
      <c r="J34" s="106">
        <f t="shared" si="10"/>
        <v>100</v>
      </c>
      <c r="K34" s="106">
        <f t="shared" si="10"/>
        <v>100</v>
      </c>
      <c r="L34" s="106">
        <f t="shared" si="10"/>
        <v>100</v>
      </c>
      <c r="M34" s="106">
        <f t="shared" si="10"/>
        <v>100</v>
      </c>
      <c r="N34" s="106">
        <f t="shared" si="10"/>
        <v>100</v>
      </c>
      <c r="O34" s="106">
        <f>D34+E34+F34+G34+H34+I34+J34+K34+L34+M34+N34</f>
        <v>75075.319999999992</v>
      </c>
    </row>
    <row r="35" spans="1:1024" s="52" customFormat="1" ht="18.75" customHeight="1" x14ac:dyDescent="0.3">
      <c r="A35" s="147">
        <v>1</v>
      </c>
      <c r="B35" s="148" t="s">
        <v>137</v>
      </c>
      <c r="C35" s="109" t="s">
        <v>17</v>
      </c>
      <c r="D35" s="106">
        <f>D36+D38+D43+D44</f>
        <v>12187607.469999999</v>
      </c>
      <c r="E35" s="106">
        <f t="shared" ref="E35:N35" si="11">E36+E38+E43</f>
        <v>13297230.029999999</v>
      </c>
      <c r="F35" s="106">
        <f t="shared" si="11"/>
        <v>14551027.289999999</v>
      </c>
      <c r="G35" s="106">
        <f t="shared" si="11"/>
        <v>16351807.550000001</v>
      </c>
      <c r="H35" s="106">
        <f t="shared" si="11"/>
        <v>14985529.1</v>
      </c>
      <c r="I35" s="106">
        <f t="shared" si="11"/>
        <v>14202272.6</v>
      </c>
      <c r="J35" s="106">
        <f t="shared" si="11"/>
        <v>13458743.499999998</v>
      </c>
      <c r="K35" s="106">
        <f t="shared" si="11"/>
        <v>13458743.499999998</v>
      </c>
      <c r="L35" s="106">
        <f t="shared" si="11"/>
        <v>13458743.499999998</v>
      </c>
      <c r="M35" s="106">
        <f t="shared" si="11"/>
        <v>13458743.499999998</v>
      </c>
      <c r="N35" s="106">
        <f t="shared" si="11"/>
        <v>13458743.499999998</v>
      </c>
      <c r="O35" s="106">
        <f>O36+O38+O43+O44</f>
        <v>152869191.53999999</v>
      </c>
    </row>
    <row r="36" spans="1:1024" s="89" customFormat="1" ht="25.5" customHeight="1" x14ac:dyDescent="0.25">
      <c r="A36" s="147"/>
      <c r="B36" s="148"/>
      <c r="C36" s="109" t="s">
        <v>138</v>
      </c>
      <c r="D36" s="106">
        <f t="shared" ref="D36:O36" si="12">D37</f>
        <v>1182650.3800000001</v>
      </c>
      <c r="E36" s="106">
        <f t="shared" si="12"/>
        <v>1920847.5499999998</v>
      </c>
      <c r="F36" s="106">
        <f t="shared" si="12"/>
        <v>1587437.6800000002</v>
      </c>
      <c r="G36" s="106">
        <f t="shared" si="12"/>
        <v>1664510.94</v>
      </c>
      <c r="H36" s="106">
        <f t="shared" si="12"/>
        <v>1830548.5999999999</v>
      </c>
      <c r="I36" s="106">
        <f t="shared" si="12"/>
        <v>1307885</v>
      </c>
      <c r="J36" s="106">
        <f t="shared" si="12"/>
        <v>1596629.94</v>
      </c>
      <c r="K36" s="106">
        <f t="shared" si="12"/>
        <v>1596629.94</v>
      </c>
      <c r="L36" s="106">
        <f t="shared" si="12"/>
        <v>1596629.94</v>
      </c>
      <c r="M36" s="106">
        <f t="shared" si="12"/>
        <v>1596629.94</v>
      </c>
      <c r="N36" s="106">
        <f t="shared" si="12"/>
        <v>1596629.94</v>
      </c>
      <c r="O36" s="106">
        <f t="shared" si="12"/>
        <v>17477029.849999998</v>
      </c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  <c r="IV36" s="88"/>
      <c r="IW36" s="88"/>
      <c r="IX36" s="88"/>
      <c r="IY36" s="88"/>
      <c r="IZ36" s="88"/>
      <c r="JA36" s="88"/>
      <c r="JB36" s="88"/>
      <c r="JC36" s="88"/>
      <c r="JD36" s="88"/>
      <c r="JE36" s="88"/>
      <c r="JF36" s="88"/>
      <c r="JG36" s="88"/>
      <c r="JH36" s="88"/>
      <c r="JI36" s="88"/>
      <c r="JJ36" s="88"/>
      <c r="JK36" s="88"/>
      <c r="JL36" s="88"/>
      <c r="JM36" s="88"/>
      <c r="JN36" s="88"/>
      <c r="JO36" s="88"/>
      <c r="JP36" s="88"/>
      <c r="JQ36" s="88"/>
      <c r="JR36" s="88"/>
      <c r="JS36" s="88"/>
      <c r="JT36" s="88"/>
      <c r="JU36" s="88"/>
      <c r="JV36" s="88"/>
      <c r="JW36" s="88"/>
      <c r="JX36" s="88"/>
      <c r="JY36" s="88"/>
      <c r="JZ36" s="88"/>
      <c r="KA36" s="88"/>
      <c r="KB36" s="88"/>
      <c r="KC36" s="88"/>
      <c r="KD36" s="88"/>
      <c r="KE36" s="88"/>
      <c r="KF36" s="88"/>
      <c r="KG36" s="88"/>
      <c r="KH36" s="88"/>
      <c r="KI36" s="88"/>
      <c r="KJ36" s="88"/>
      <c r="KK36" s="88"/>
      <c r="KL36" s="88"/>
      <c r="KM36" s="88"/>
      <c r="KN36" s="88"/>
      <c r="KO36" s="88"/>
      <c r="KP36" s="88"/>
      <c r="KQ36" s="88"/>
      <c r="KR36" s="88"/>
      <c r="KS36" s="88"/>
      <c r="KT36" s="88"/>
      <c r="KU36" s="88"/>
      <c r="KV36" s="88"/>
      <c r="KW36" s="88"/>
      <c r="KX36" s="88"/>
      <c r="KY36" s="88"/>
      <c r="KZ36" s="88"/>
      <c r="LA36" s="88"/>
      <c r="LB36" s="88"/>
      <c r="LC36" s="88"/>
      <c r="LD36" s="88"/>
      <c r="LE36" s="88"/>
      <c r="LF36" s="88"/>
      <c r="LG36" s="88"/>
      <c r="LH36" s="88"/>
      <c r="LI36" s="88"/>
      <c r="LJ36" s="88"/>
      <c r="LK36" s="88"/>
      <c r="LL36" s="88"/>
      <c r="LM36" s="88"/>
      <c r="LN36" s="88"/>
      <c r="LO36" s="88"/>
      <c r="LP36" s="88"/>
      <c r="LQ36" s="88"/>
      <c r="LR36" s="88"/>
      <c r="LS36" s="88"/>
      <c r="LT36" s="88"/>
      <c r="LU36" s="88"/>
      <c r="LV36" s="88"/>
      <c r="LW36" s="88"/>
      <c r="LX36" s="88"/>
      <c r="LY36" s="88"/>
      <c r="LZ36" s="88"/>
      <c r="MA36" s="88"/>
      <c r="MB36" s="88"/>
      <c r="MC36" s="88"/>
      <c r="MD36" s="88"/>
      <c r="ME36" s="88"/>
      <c r="MF36" s="88"/>
      <c r="MG36" s="88"/>
      <c r="MH36" s="88"/>
      <c r="MI36" s="88"/>
      <c r="MJ36" s="88"/>
      <c r="MK36" s="88"/>
      <c r="ML36" s="88"/>
      <c r="MM36" s="88"/>
      <c r="MN36" s="88"/>
      <c r="MO36" s="88"/>
      <c r="MP36" s="88"/>
      <c r="MQ36" s="88"/>
      <c r="MR36" s="88"/>
      <c r="MS36" s="88"/>
      <c r="MT36" s="88"/>
      <c r="MU36" s="88"/>
      <c r="MV36" s="88"/>
      <c r="MW36" s="88"/>
      <c r="MX36" s="88"/>
      <c r="MY36" s="88"/>
      <c r="MZ36" s="88"/>
      <c r="NA36" s="88"/>
      <c r="NB36" s="88"/>
      <c r="NC36" s="88"/>
      <c r="ND36" s="88"/>
      <c r="NE36" s="88"/>
      <c r="NF36" s="88"/>
      <c r="NG36" s="88"/>
      <c r="NH36" s="88"/>
      <c r="NI36" s="88"/>
      <c r="NJ36" s="88"/>
      <c r="NK36" s="88"/>
      <c r="NL36" s="88"/>
      <c r="NM36" s="88"/>
      <c r="NN36" s="88"/>
      <c r="NO36" s="88"/>
      <c r="NP36" s="88"/>
      <c r="NQ36" s="88"/>
      <c r="NR36" s="88"/>
      <c r="NS36" s="88"/>
      <c r="NT36" s="88"/>
      <c r="NU36" s="88"/>
      <c r="NV36" s="88"/>
      <c r="NW36" s="88"/>
      <c r="NX36" s="88"/>
      <c r="NY36" s="88"/>
      <c r="NZ36" s="88"/>
      <c r="OA36" s="88"/>
      <c r="OB36" s="88"/>
      <c r="OC36" s="88"/>
      <c r="OD36" s="88"/>
      <c r="OE36" s="88"/>
      <c r="OF36" s="88"/>
      <c r="OG36" s="88"/>
      <c r="OH36" s="88"/>
      <c r="OI36" s="88"/>
      <c r="OJ36" s="88"/>
      <c r="OK36" s="88"/>
      <c r="OL36" s="88"/>
      <c r="OM36" s="88"/>
      <c r="ON36" s="88"/>
      <c r="OO36" s="88"/>
      <c r="OP36" s="88"/>
      <c r="OQ36" s="88"/>
      <c r="OR36" s="88"/>
      <c r="OS36" s="88"/>
      <c r="OT36" s="88"/>
      <c r="OU36" s="88"/>
      <c r="OV36" s="88"/>
      <c r="OW36" s="88"/>
      <c r="OX36" s="88"/>
      <c r="OY36" s="88"/>
      <c r="OZ36" s="88"/>
      <c r="PA36" s="88"/>
      <c r="PB36" s="88"/>
      <c r="PC36" s="88"/>
      <c r="PD36" s="88"/>
      <c r="PE36" s="88"/>
      <c r="PF36" s="88"/>
      <c r="PG36" s="88"/>
      <c r="PH36" s="88"/>
      <c r="PI36" s="88"/>
      <c r="PJ36" s="88"/>
      <c r="PK36" s="88"/>
      <c r="PL36" s="88"/>
      <c r="PM36" s="88"/>
      <c r="PN36" s="88"/>
      <c r="PO36" s="88"/>
      <c r="PP36" s="88"/>
      <c r="PQ36" s="88"/>
      <c r="PR36" s="88"/>
      <c r="PS36" s="88"/>
      <c r="PT36" s="88"/>
      <c r="PU36" s="88"/>
      <c r="PV36" s="88"/>
      <c r="PW36" s="88"/>
      <c r="PX36" s="88"/>
      <c r="PY36" s="88"/>
      <c r="PZ36" s="88"/>
      <c r="QA36" s="88"/>
      <c r="QB36" s="88"/>
      <c r="QC36" s="88"/>
      <c r="QD36" s="88"/>
      <c r="QE36" s="88"/>
      <c r="QF36" s="88"/>
      <c r="QG36" s="88"/>
      <c r="QH36" s="88"/>
      <c r="QI36" s="88"/>
      <c r="QJ36" s="88"/>
      <c r="QK36" s="88"/>
      <c r="QL36" s="88"/>
      <c r="QM36" s="88"/>
      <c r="QN36" s="88"/>
      <c r="QO36" s="88"/>
      <c r="QP36" s="88"/>
      <c r="QQ36" s="88"/>
      <c r="QR36" s="88"/>
      <c r="QS36" s="88"/>
      <c r="QT36" s="88"/>
      <c r="QU36" s="88"/>
      <c r="QV36" s="88"/>
      <c r="QW36" s="88"/>
      <c r="QX36" s="88"/>
      <c r="QY36" s="88"/>
      <c r="QZ36" s="88"/>
      <c r="RA36" s="88"/>
      <c r="RB36" s="88"/>
      <c r="RC36" s="88"/>
      <c r="RD36" s="88"/>
      <c r="RE36" s="88"/>
      <c r="RF36" s="88"/>
      <c r="RG36" s="88"/>
      <c r="RH36" s="88"/>
      <c r="RI36" s="88"/>
      <c r="RJ36" s="88"/>
      <c r="RK36" s="88"/>
      <c r="RL36" s="88"/>
      <c r="RM36" s="88"/>
      <c r="RN36" s="88"/>
      <c r="RO36" s="88"/>
      <c r="RP36" s="88"/>
      <c r="RQ36" s="88"/>
      <c r="RR36" s="88"/>
      <c r="RS36" s="88"/>
      <c r="RT36" s="88"/>
      <c r="RU36" s="88"/>
      <c r="RV36" s="88"/>
      <c r="RW36" s="88"/>
      <c r="RX36" s="88"/>
      <c r="RY36" s="88"/>
      <c r="RZ36" s="88"/>
      <c r="SA36" s="88"/>
      <c r="SB36" s="88"/>
      <c r="SC36" s="88"/>
      <c r="SD36" s="88"/>
      <c r="SE36" s="88"/>
      <c r="SF36" s="88"/>
      <c r="SG36" s="88"/>
      <c r="SH36" s="88"/>
      <c r="SI36" s="88"/>
      <c r="SJ36" s="88"/>
      <c r="SK36" s="88"/>
      <c r="SL36" s="88"/>
      <c r="SM36" s="88"/>
      <c r="SN36" s="88"/>
      <c r="SO36" s="88"/>
      <c r="SP36" s="88"/>
      <c r="SQ36" s="88"/>
      <c r="SR36" s="88"/>
      <c r="SS36" s="88"/>
      <c r="ST36" s="88"/>
      <c r="SU36" s="88"/>
      <c r="SV36" s="88"/>
      <c r="SW36" s="88"/>
      <c r="SX36" s="88"/>
      <c r="SY36" s="88"/>
      <c r="SZ36" s="88"/>
      <c r="TA36" s="88"/>
      <c r="TB36" s="88"/>
      <c r="TC36" s="88"/>
      <c r="TD36" s="88"/>
      <c r="TE36" s="88"/>
      <c r="TF36" s="88"/>
      <c r="TG36" s="88"/>
      <c r="TH36" s="88"/>
      <c r="TI36" s="88"/>
      <c r="TJ36" s="88"/>
      <c r="TK36" s="88"/>
      <c r="TL36" s="88"/>
      <c r="TM36" s="88"/>
      <c r="TN36" s="88"/>
      <c r="TO36" s="88"/>
      <c r="TP36" s="88"/>
      <c r="TQ36" s="88"/>
      <c r="TR36" s="88"/>
      <c r="TS36" s="88"/>
      <c r="TT36" s="88"/>
      <c r="TU36" s="88"/>
      <c r="TV36" s="88"/>
      <c r="TW36" s="88"/>
      <c r="TX36" s="88"/>
      <c r="TY36" s="88"/>
      <c r="TZ36" s="88"/>
      <c r="UA36" s="88"/>
      <c r="UB36" s="88"/>
      <c r="UC36" s="88"/>
      <c r="UD36" s="88"/>
      <c r="UE36" s="88"/>
      <c r="UF36" s="88"/>
      <c r="UG36" s="88"/>
      <c r="UH36" s="88"/>
      <c r="UI36" s="88"/>
      <c r="UJ36" s="88"/>
      <c r="UK36" s="88"/>
      <c r="UL36" s="88"/>
      <c r="UM36" s="88"/>
      <c r="UN36" s="88"/>
      <c r="UO36" s="88"/>
      <c r="UP36" s="88"/>
      <c r="UQ36" s="88"/>
      <c r="UR36" s="88"/>
      <c r="US36" s="88"/>
      <c r="UT36" s="88"/>
      <c r="UU36" s="88"/>
      <c r="UV36" s="88"/>
      <c r="UW36" s="88"/>
      <c r="UX36" s="88"/>
      <c r="UY36" s="88"/>
      <c r="UZ36" s="88"/>
      <c r="VA36" s="88"/>
      <c r="VB36" s="88"/>
      <c r="VC36" s="88"/>
      <c r="VD36" s="88"/>
      <c r="VE36" s="88"/>
      <c r="VF36" s="88"/>
      <c r="VG36" s="88"/>
      <c r="VH36" s="88"/>
      <c r="VI36" s="88"/>
      <c r="VJ36" s="88"/>
      <c r="VK36" s="88"/>
      <c r="VL36" s="88"/>
      <c r="VM36" s="88"/>
      <c r="VN36" s="88"/>
      <c r="VO36" s="88"/>
      <c r="VP36" s="88"/>
      <c r="VQ36" s="88"/>
      <c r="VR36" s="88"/>
      <c r="VS36" s="88"/>
      <c r="VT36" s="88"/>
      <c r="VU36" s="88"/>
      <c r="VV36" s="88"/>
      <c r="VW36" s="88"/>
      <c r="VX36" s="88"/>
      <c r="VY36" s="88"/>
      <c r="VZ36" s="88"/>
      <c r="WA36" s="88"/>
      <c r="WB36" s="88"/>
      <c r="WC36" s="88"/>
      <c r="WD36" s="88"/>
      <c r="WE36" s="88"/>
      <c r="WF36" s="88"/>
      <c r="WG36" s="88"/>
      <c r="WH36" s="88"/>
      <c r="WI36" s="88"/>
      <c r="WJ36" s="88"/>
      <c r="WK36" s="88"/>
      <c r="WL36" s="88"/>
      <c r="WM36" s="88"/>
      <c r="WN36" s="88"/>
      <c r="WO36" s="88"/>
      <c r="WP36" s="88"/>
      <c r="WQ36" s="88"/>
      <c r="WR36" s="88"/>
      <c r="WS36" s="88"/>
      <c r="WT36" s="88"/>
      <c r="WU36" s="88"/>
      <c r="WV36" s="88"/>
      <c r="WW36" s="88"/>
      <c r="WX36" s="88"/>
      <c r="WY36" s="88"/>
      <c r="WZ36" s="88"/>
      <c r="XA36" s="88"/>
      <c r="XB36" s="88"/>
      <c r="XC36" s="88"/>
      <c r="XD36" s="88"/>
      <c r="XE36" s="88"/>
      <c r="XF36" s="88"/>
      <c r="XG36" s="88"/>
      <c r="XH36" s="88"/>
      <c r="XI36" s="88"/>
      <c r="XJ36" s="88"/>
      <c r="XK36" s="88"/>
      <c r="XL36" s="88"/>
      <c r="XM36" s="88"/>
      <c r="XN36" s="88"/>
      <c r="XO36" s="88"/>
      <c r="XP36" s="88"/>
      <c r="XQ36" s="88"/>
      <c r="XR36" s="88"/>
      <c r="XS36" s="88"/>
      <c r="XT36" s="88"/>
      <c r="XU36" s="88"/>
      <c r="XV36" s="88"/>
      <c r="XW36" s="88"/>
      <c r="XX36" s="88"/>
      <c r="XY36" s="88"/>
      <c r="XZ36" s="88"/>
      <c r="YA36" s="88"/>
      <c r="YB36" s="88"/>
      <c r="YC36" s="88"/>
      <c r="YD36" s="88"/>
      <c r="YE36" s="88"/>
      <c r="YF36" s="88"/>
      <c r="YG36" s="88"/>
      <c r="YH36" s="88"/>
      <c r="YI36" s="88"/>
      <c r="YJ36" s="88"/>
      <c r="YK36" s="88"/>
      <c r="YL36" s="88"/>
      <c r="YM36" s="88"/>
      <c r="YN36" s="88"/>
      <c r="YO36" s="88"/>
      <c r="YP36" s="88"/>
      <c r="YQ36" s="88"/>
      <c r="YR36" s="88"/>
      <c r="YS36" s="88"/>
      <c r="YT36" s="88"/>
      <c r="YU36" s="88"/>
      <c r="YV36" s="88"/>
      <c r="YW36" s="88"/>
      <c r="YX36" s="88"/>
      <c r="YY36" s="88"/>
      <c r="YZ36" s="88"/>
      <c r="ZA36" s="88"/>
      <c r="ZB36" s="88"/>
      <c r="ZC36" s="88"/>
      <c r="ZD36" s="88"/>
      <c r="ZE36" s="88"/>
      <c r="ZF36" s="88"/>
      <c r="ZG36" s="88"/>
      <c r="ZH36" s="88"/>
      <c r="ZI36" s="88"/>
      <c r="ZJ36" s="88"/>
      <c r="ZK36" s="88"/>
      <c r="ZL36" s="88"/>
      <c r="ZM36" s="88"/>
      <c r="ZN36" s="88"/>
      <c r="ZO36" s="88"/>
      <c r="ZP36" s="88"/>
      <c r="ZQ36" s="88"/>
      <c r="ZR36" s="88"/>
      <c r="ZS36" s="88"/>
      <c r="ZT36" s="88"/>
      <c r="ZU36" s="88"/>
      <c r="ZV36" s="88"/>
      <c r="ZW36" s="88"/>
      <c r="ZX36" s="88"/>
      <c r="ZY36" s="88"/>
      <c r="ZZ36" s="88"/>
      <c r="AAA36" s="88"/>
      <c r="AAB36" s="88"/>
      <c r="AAC36" s="88"/>
      <c r="AAD36" s="88"/>
      <c r="AAE36" s="88"/>
      <c r="AAF36" s="88"/>
      <c r="AAG36" s="88"/>
      <c r="AAH36" s="88"/>
      <c r="AAI36" s="88"/>
      <c r="AAJ36" s="88"/>
      <c r="AAK36" s="88"/>
      <c r="AAL36" s="88"/>
      <c r="AAM36" s="88"/>
      <c r="AAN36" s="88"/>
      <c r="AAO36" s="88"/>
      <c r="AAP36" s="88"/>
      <c r="AAQ36" s="88"/>
      <c r="AAR36" s="88"/>
      <c r="AAS36" s="88"/>
      <c r="AAT36" s="88"/>
      <c r="AAU36" s="88"/>
      <c r="AAV36" s="88"/>
      <c r="AAW36" s="88"/>
      <c r="AAX36" s="88"/>
      <c r="AAY36" s="88"/>
      <c r="AAZ36" s="88"/>
      <c r="ABA36" s="88"/>
      <c r="ABB36" s="88"/>
      <c r="ABC36" s="88"/>
      <c r="ABD36" s="88"/>
      <c r="ABE36" s="88"/>
      <c r="ABF36" s="88"/>
      <c r="ABG36" s="88"/>
      <c r="ABH36" s="88"/>
      <c r="ABI36" s="88"/>
      <c r="ABJ36" s="88"/>
      <c r="ABK36" s="88"/>
      <c r="ABL36" s="88"/>
      <c r="ABM36" s="88"/>
      <c r="ABN36" s="88"/>
      <c r="ABO36" s="88"/>
      <c r="ABP36" s="88"/>
      <c r="ABQ36" s="88"/>
      <c r="ABR36" s="88"/>
      <c r="ABS36" s="88"/>
      <c r="ABT36" s="88"/>
      <c r="ABU36" s="88"/>
      <c r="ABV36" s="88"/>
      <c r="ABW36" s="88"/>
      <c r="ABX36" s="88"/>
      <c r="ABY36" s="88"/>
      <c r="ABZ36" s="88"/>
      <c r="ACA36" s="88"/>
      <c r="ACB36" s="88"/>
      <c r="ACC36" s="88"/>
      <c r="ACD36" s="88"/>
      <c r="ACE36" s="88"/>
      <c r="ACF36" s="88"/>
      <c r="ACG36" s="88"/>
      <c r="ACH36" s="88"/>
      <c r="ACI36" s="88"/>
      <c r="ACJ36" s="88"/>
      <c r="ACK36" s="88"/>
      <c r="ACL36" s="88"/>
      <c r="ACM36" s="88"/>
      <c r="ACN36" s="88"/>
      <c r="ACO36" s="88"/>
      <c r="ACP36" s="88"/>
      <c r="ACQ36" s="88"/>
      <c r="ACR36" s="88"/>
      <c r="ACS36" s="88"/>
      <c r="ACT36" s="88"/>
      <c r="ACU36" s="88"/>
      <c r="ACV36" s="88"/>
      <c r="ACW36" s="88"/>
      <c r="ACX36" s="88"/>
      <c r="ACY36" s="88"/>
      <c r="ACZ36" s="88"/>
      <c r="ADA36" s="88"/>
      <c r="ADB36" s="88"/>
      <c r="ADC36" s="88"/>
      <c r="ADD36" s="88"/>
      <c r="ADE36" s="88"/>
      <c r="ADF36" s="88"/>
      <c r="ADG36" s="88"/>
      <c r="ADH36" s="88"/>
      <c r="ADI36" s="88"/>
      <c r="ADJ36" s="88"/>
      <c r="ADK36" s="88"/>
      <c r="ADL36" s="88"/>
      <c r="ADM36" s="88"/>
      <c r="ADN36" s="88"/>
      <c r="ADO36" s="88"/>
      <c r="ADP36" s="88"/>
      <c r="ADQ36" s="88"/>
      <c r="ADR36" s="88"/>
      <c r="ADS36" s="88"/>
      <c r="ADT36" s="88"/>
      <c r="ADU36" s="88"/>
      <c r="ADV36" s="88"/>
      <c r="ADW36" s="88"/>
      <c r="ADX36" s="88"/>
      <c r="ADY36" s="88"/>
      <c r="ADZ36" s="88"/>
      <c r="AEA36" s="88"/>
      <c r="AEB36" s="88"/>
      <c r="AEC36" s="88"/>
      <c r="AED36" s="88"/>
      <c r="AEE36" s="88"/>
      <c r="AEF36" s="88"/>
      <c r="AEG36" s="88"/>
      <c r="AEH36" s="88"/>
      <c r="AEI36" s="88"/>
      <c r="AEJ36" s="88"/>
      <c r="AEK36" s="88"/>
      <c r="AEL36" s="88"/>
      <c r="AEM36" s="88"/>
      <c r="AEN36" s="88"/>
      <c r="AEO36" s="88"/>
      <c r="AEP36" s="88"/>
      <c r="AEQ36" s="88"/>
      <c r="AER36" s="88"/>
      <c r="AES36" s="88"/>
      <c r="AET36" s="88"/>
      <c r="AEU36" s="88"/>
      <c r="AEV36" s="88"/>
      <c r="AEW36" s="88"/>
      <c r="AEX36" s="88"/>
      <c r="AEY36" s="88"/>
      <c r="AEZ36" s="88"/>
      <c r="AFA36" s="88"/>
      <c r="AFB36" s="88"/>
      <c r="AFC36" s="88"/>
      <c r="AFD36" s="88"/>
      <c r="AFE36" s="88"/>
      <c r="AFF36" s="88"/>
      <c r="AFG36" s="88"/>
      <c r="AFH36" s="88"/>
      <c r="AFI36" s="88"/>
      <c r="AFJ36" s="88"/>
      <c r="AFK36" s="88"/>
      <c r="AFL36" s="88"/>
      <c r="AFM36" s="88"/>
      <c r="AFN36" s="88"/>
      <c r="AFO36" s="88"/>
      <c r="AFP36" s="88"/>
      <c r="AFQ36" s="88"/>
      <c r="AFR36" s="88"/>
      <c r="AFS36" s="88"/>
      <c r="AFT36" s="88"/>
      <c r="AFU36" s="88"/>
      <c r="AFV36" s="88"/>
      <c r="AFW36" s="88"/>
      <c r="AFX36" s="88"/>
      <c r="AFY36" s="88"/>
      <c r="AFZ36" s="88"/>
      <c r="AGA36" s="88"/>
      <c r="AGB36" s="88"/>
      <c r="AGC36" s="88"/>
      <c r="AGD36" s="88"/>
      <c r="AGE36" s="88"/>
      <c r="AGF36" s="88"/>
      <c r="AGG36" s="88"/>
      <c r="AGH36" s="88"/>
      <c r="AGI36" s="88"/>
      <c r="AGJ36" s="88"/>
      <c r="AGK36" s="88"/>
      <c r="AGL36" s="88"/>
      <c r="AGM36" s="88"/>
      <c r="AGN36" s="88"/>
      <c r="AGO36" s="88"/>
      <c r="AGP36" s="88"/>
      <c r="AGQ36" s="88"/>
      <c r="AGR36" s="88"/>
      <c r="AGS36" s="88"/>
      <c r="AGT36" s="88"/>
      <c r="AGU36" s="88"/>
      <c r="AGV36" s="88"/>
      <c r="AGW36" s="88"/>
      <c r="AGX36" s="88"/>
      <c r="AGY36" s="88"/>
      <c r="AGZ36" s="88"/>
      <c r="AHA36" s="88"/>
      <c r="AHB36" s="88"/>
      <c r="AHC36" s="88"/>
      <c r="AHD36" s="88"/>
      <c r="AHE36" s="88"/>
      <c r="AHF36" s="88"/>
      <c r="AHG36" s="88"/>
      <c r="AHH36" s="88"/>
      <c r="AHI36" s="88"/>
      <c r="AHJ36" s="88"/>
      <c r="AHK36" s="88"/>
      <c r="AHL36" s="88"/>
      <c r="AHM36" s="88"/>
      <c r="AHN36" s="88"/>
      <c r="AHO36" s="88"/>
      <c r="AHP36" s="88"/>
      <c r="AHQ36" s="88"/>
      <c r="AHR36" s="88"/>
      <c r="AHS36" s="88"/>
      <c r="AHT36" s="88"/>
      <c r="AHU36" s="88"/>
      <c r="AHV36" s="88"/>
      <c r="AHW36" s="88"/>
      <c r="AHX36" s="88"/>
      <c r="AHY36" s="88"/>
      <c r="AHZ36" s="88"/>
      <c r="AIA36" s="88"/>
      <c r="AIB36" s="88"/>
      <c r="AIC36" s="88"/>
      <c r="AID36" s="88"/>
      <c r="AIE36" s="88"/>
      <c r="AIF36" s="88"/>
      <c r="AIG36" s="88"/>
      <c r="AIH36" s="88"/>
      <c r="AII36" s="88"/>
      <c r="AIJ36" s="88"/>
      <c r="AIK36" s="88"/>
      <c r="AIL36" s="88"/>
      <c r="AIM36" s="88"/>
      <c r="AIN36" s="88"/>
      <c r="AIO36" s="88"/>
      <c r="AIP36" s="88"/>
      <c r="AIQ36" s="88"/>
      <c r="AIR36" s="88"/>
      <c r="AIS36" s="88"/>
      <c r="AIT36" s="88"/>
      <c r="AIU36" s="88"/>
      <c r="AIV36" s="88"/>
      <c r="AIW36" s="88"/>
      <c r="AIX36" s="88"/>
      <c r="AIY36" s="88"/>
      <c r="AIZ36" s="88"/>
      <c r="AJA36" s="88"/>
      <c r="AJB36" s="88"/>
      <c r="AJC36" s="88"/>
      <c r="AJD36" s="88"/>
      <c r="AJE36" s="88"/>
      <c r="AJF36" s="88"/>
      <c r="AJG36" s="88"/>
      <c r="AJH36" s="88"/>
      <c r="AJI36" s="88"/>
      <c r="AJJ36" s="88"/>
      <c r="AJK36" s="88"/>
      <c r="AJL36" s="88"/>
      <c r="AJM36" s="88"/>
      <c r="AJN36" s="88"/>
      <c r="AJO36" s="88"/>
      <c r="AJP36" s="88"/>
      <c r="AJQ36" s="88"/>
      <c r="AJR36" s="88"/>
      <c r="AJS36" s="88"/>
      <c r="AJT36" s="88"/>
      <c r="AJU36" s="88"/>
      <c r="AJV36" s="88"/>
      <c r="AJW36" s="88"/>
      <c r="AJX36" s="88"/>
      <c r="AJY36" s="88"/>
      <c r="AJZ36" s="88"/>
      <c r="AKA36" s="88"/>
      <c r="AKB36" s="88"/>
      <c r="AKC36" s="88"/>
      <c r="AKD36" s="88"/>
      <c r="AKE36" s="88"/>
      <c r="AKF36" s="88"/>
      <c r="AKG36" s="88"/>
      <c r="AKH36" s="88"/>
      <c r="AKI36" s="88"/>
      <c r="AKJ36" s="88"/>
      <c r="AKK36" s="88"/>
      <c r="AKL36" s="88"/>
      <c r="AKM36" s="88"/>
      <c r="AKN36" s="88"/>
      <c r="AKO36" s="88"/>
      <c r="AKP36" s="88"/>
      <c r="AKQ36" s="88"/>
      <c r="AKR36" s="88"/>
      <c r="AKS36" s="88"/>
      <c r="AKT36" s="88"/>
      <c r="AKU36" s="88"/>
      <c r="AKV36" s="88"/>
      <c r="AKW36" s="88"/>
      <c r="AKX36" s="88"/>
      <c r="AKY36" s="88"/>
      <c r="AKZ36" s="88"/>
      <c r="ALA36" s="88"/>
      <c r="ALB36" s="88"/>
      <c r="ALC36" s="88"/>
      <c r="ALD36" s="88"/>
      <c r="ALE36" s="88"/>
      <c r="ALF36" s="88"/>
      <c r="ALG36" s="88"/>
      <c r="ALH36" s="88"/>
      <c r="ALI36" s="88"/>
      <c r="ALJ36" s="88"/>
      <c r="ALK36" s="88"/>
      <c r="ALL36" s="88"/>
      <c r="ALM36" s="88"/>
      <c r="ALN36" s="88"/>
      <c r="ALO36" s="88"/>
      <c r="ALP36" s="88"/>
      <c r="ALQ36" s="88"/>
      <c r="ALR36" s="88"/>
      <c r="ALS36" s="88"/>
      <c r="ALT36" s="88"/>
      <c r="ALU36" s="88"/>
      <c r="ALV36" s="88"/>
      <c r="ALW36" s="88"/>
      <c r="ALX36" s="88"/>
      <c r="ALY36" s="88"/>
      <c r="ALZ36" s="88"/>
      <c r="AMA36" s="88"/>
      <c r="AMB36" s="88"/>
      <c r="AMC36" s="88"/>
      <c r="AMD36" s="88"/>
      <c r="AME36" s="88"/>
      <c r="AMF36" s="88"/>
      <c r="AMG36" s="88"/>
      <c r="AMH36" s="88"/>
      <c r="AMI36" s="88"/>
      <c r="AMJ36" s="88"/>
    </row>
    <row r="37" spans="1:1024" s="84" customFormat="1" ht="63" customHeight="1" x14ac:dyDescent="0.25">
      <c r="A37" s="147"/>
      <c r="B37" s="148"/>
      <c r="C37" s="109" t="s">
        <v>141</v>
      </c>
      <c r="D37" s="106">
        <f>D55+D85+D95+D112+D121+D130</f>
        <v>1182650.3800000001</v>
      </c>
      <c r="E37" s="106">
        <f>E55+E85+E95+E112+E121+E130</f>
        <v>1920847.5499999998</v>
      </c>
      <c r="F37" s="106">
        <f>F55+F112+F121+F130+F84+F94</f>
        <v>1587437.6800000002</v>
      </c>
      <c r="G37" s="106">
        <f t="shared" ref="G37:N37" si="13">G55+G112+G121+G130</f>
        <v>1664510.94</v>
      </c>
      <c r="H37" s="106">
        <f t="shared" si="13"/>
        <v>1830548.5999999999</v>
      </c>
      <c r="I37" s="106">
        <f t="shared" si="13"/>
        <v>1307885</v>
      </c>
      <c r="J37" s="106">
        <f t="shared" si="13"/>
        <v>1596629.94</v>
      </c>
      <c r="K37" s="106">
        <f t="shared" si="13"/>
        <v>1596629.94</v>
      </c>
      <c r="L37" s="106">
        <f t="shared" si="13"/>
        <v>1596629.94</v>
      </c>
      <c r="M37" s="106">
        <f t="shared" si="13"/>
        <v>1596629.94</v>
      </c>
      <c r="N37" s="106">
        <f t="shared" si="13"/>
        <v>1596629.94</v>
      </c>
      <c r="O37" s="106">
        <f>D37+E37+F37+G37+H37+I37+J37+K37+L37+M37+N37</f>
        <v>17477029.849999998</v>
      </c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  <c r="IW37" s="83"/>
      <c r="IX37" s="83"/>
      <c r="IY37" s="83"/>
      <c r="IZ37" s="83"/>
      <c r="JA37" s="83"/>
      <c r="JB37" s="83"/>
      <c r="JC37" s="83"/>
      <c r="JD37" s="83"/>
      <c r="JE37" s="83"/>
      <c r="JF37" s="83"/>
      <c r="JG37" s="83"/>
      <c r="JH37" s="83"/>
      <c r="JI37" s="83"/>
      <c r="JJ37" s="83"/>
      <c r="JK37" s="83"/>
      <c r="JL37" s="83"/>
      <c r="JM37" s="83"/>
      <c r="JN37" s="83"/>
      <c r="JO37" s="83"/>
      <c r="JP37" s="83"/>
      <c r="JQ37" s="83"/>
      <c r="JR37" s="83"/>
      <c r="JS37" s="83"/>
      <c r="JT37" s="83"/>
      <c r="JU37" s="83"/>
      <c r="JV37" s="83"/>
      <c r="JW37" s="83"/>
      <c r="JX37" s="83"/>
      <c r="JY37" s="83"/>
      <c r="JZ37" s="83"/>
      <c r="KA37" s="83"/>
      <c r="KB37" s="83"/>
      <c r="KC37" s="83"/>
      <c r="KD37" s="83"/>
      <c r="KE37" s="83"/>
      <c r="KF37" s="83"/>
      <c r="KG37" s="83"/>
      <c r="KH37" s="83"/>
      <c r="KI37" s="83"/>
      <c r="KJ37" s="83"/>
      <c r="KK37" s="83"/>
      <c r="KL37" s="83"/>
      <c r="KM37" s="83"/>
      <c r="KN37" s="83"/>
      <c r="KO37" s="83"/>
      <c r="KP37" s="83"/>
      <c r="KQ37" s="83"/>
      <c r="KR37" s="83"/>
      <c r="KS37" s="83"/>
      <c r="KT37" s="83"/>
      <c r="KU37" s="83"/>
      <c r="KV37" s="83"/>
      <c r="KW37" s="83"/>
      <c r="KX37" s="83"/>
      <c r="KY37" s="83"/>
      <c r="KZ37" s="83"/>
      <c r="LA37" s="83"/>
      <c r="LB37" s="83"/>
      <c r="LC37" s="83"/>
      <c r="LD37" s="83"/>
      <c r="LE37" s="83"/>
      <c r="LF37" s="83"/>
      <c r="LG37" s="83"/>
      <c r="LH37" s="83"/>
      <c r="LI37" s="83"/>
      <c r="LJ37" s="83"/>
      <c r="LK37" s="83"/>
      <c r="LL37" s="83"/>
      <c r="LM37" s="83"/>
      <c r="LN37" s="83"/>
      <c r="LO37" s="83"/>
      <c r="LP37" s="83"/>
      <c r="LQ37" s="83"/>
      <c r="LR37" s="83"/>
      <c r="LS37" s="83"/>
      <c r="LT37" s="83"/>
      <c r="LU37" s="83"/>
      <c r="LV37" s="83"/>
      <c r="LW37" s="83"/>
      <c r="LX37" s="83"/>
      <c r="LY37" s="83"/>
      <c r="LZ37" s="83"/>
      <c r="MA37" s="83"/>
      <c r="MB37" s="83"/>
      <c r="MC37" s="83"/>
      <c r="MD37" s="83"/>
      <c r="ME37" s="83"/>
      <c r="MF37" s="83"/>
      <c r="MG37" s="83"/>
      <c r="MH37" s="83"/>
      <c r="MI37" s="83"/>
      <c r="MJ37" s="83"/>
      <c r="MK37" s="83"/>
      <c r="ML37" s="83"/>
      <c r="MM37" s="83"/>
      <c r="MN37" s="83"/>
      <c r="MO37" s="83"/>
      <c r="MP37" s="83"/>
      <c r="MQ37" s="83"/>
      <c r="MR37" s="83"/>
      <c r="MS37" s="83"/>
      <c r="MT37" s="83"/>
      <c r="MU37" s="83"/>
      <c r="MV37" s="83"/>
      <c r="MW37" s="83"/>
      <c r="MX37" s="83"/>
      <c r="MY37" s="83"/>
      <c r="MZ37" s="83"/>
      <c r="NA37" s="83"/>
      <c r="NB37" s="83"/>
      <c r="NC37" s="83"/>
      <c r="ND37" s="83"/>
      <c r="NE37" s="83"/>
      <c r="NF37" s="83"/>
      <c r="NG37" s="83"/>
      <c r="NH37" s="83"/>
      <c r="NI37" s="83"/>
      <c r="NJ37" s="83"/>
      <c r="NK37" s="83"/>
      <c r="NL37" s="83"/>
      <c r="NM37" s="83"/>
      <c r="NN37" s="83"/>
      <c r="NO37" s="83"/>
      <c r="NP37" s="83"/>
      <c r="NQ37" s="83"/>
      <c r="NR37" s="83"/>
      <c r="NS37" s="83"/>
      <c r="NT37" s="83"/>
      <c r="NU37" s="83"/>
      <c r="NV37" s="83"/>
      <c r="NW37" s="83"/>
      <c r="NX37" s="83"/>
      <c r="NY37" s="83"/>
      <c r="NZ37" s="83"/>
      <c r="OA37" s="83"/>
      <c r="OB37" s="83"/>
      <c r="OC37" s="83"/>
      <c r="OD37" s="83"/>
      <c r="OE37" s="83"/>
      <c r="OF37" s="83"/>
      <c r="OG37" s="83"/>
      <c r="OH37" s="83"/>
      <c r="OI37" s="83"/>
      <c r="OJ37" s="83"/>
      <c r="OK37" s="83"/>
      <c r="OL37" s="83"/>
      <c r="OM37" s="83"/>
      <c r="ON37" s="83"/>
      <c r="OO37" s="83"/>
      <c r="OP37" s="83"/>
      <c r="OQ37" s="83"/>
      <c r="OR37" s="83"/>
      <c r="OS37" s="83"/>
      <c r="OT37" s="83"/>
      <c r="OU37" s="83"/>
      <c r="OV37" s="83"/>
      <c r="OW37" s="83"/>
      <c r="OX37" s="83"/>
      <c r="OY37" s="83"/>
      <c r="OZ37" s="83"/>
      <c r="PA37" s="83"/>
      <c r="PB37" s="83"/>
      <c r="PC37" s="83"/>
      <c r="PD37" s="83"/>
      <c r="PE37" s="83"/>
      <c r="PF37" s="83"/>
      <c r="PG37" s="83"/>
      <c r="PH37" s="83"/>
      <c r="PI37" s="83"/>
      <c r="PJ37" s="83"/>
      <c r="PK37" s="83"/>
      <c r="PL37" s="83"/>
      <c r="PM37" s="83"/>
      <c r="PN37" s="83"/>
      <c r="PO37" s="83"/>
      <c r="PP37" s="83"/>
      <c r="PQ37" s="83"/>
      <c r="PR37" s="83"/>
      <c r="PS37" s="83"/>
      <c r="PT37" s="83"/>
      <c r="PU37" s="83"/>
      <c r="PV37" s="83"/>
      <c r="PW37" s="83"/>
      <c r="PX37" s="83"/>
      <c r="PY37" s="83"/>
      <c r="PZ37" s="83"/>
      <c r="QA37" s="83"/>
      <c r="QB37" s="83"/>
      <c r="QC37" s="83"/>
      <c r="QD37" s="83"/>
      <c r="QE37" s="83"/>
      <c r="QF37" s="83"/>
      <c r="QG37" s="83"/>
      <c r="QH37" s="83"/>
      <c r="QI37" s="83"/>
      <c r="QJ37" s="83"/>
      <c r="QK37" s="83"/>
      <c r="QL37" s="83"/>
      <c r="QM37" s="83"/>
      <c r="QN37" s="83"/>
      <c r="QO37" s="83"/>
      <c r="QP37" s="83"/>
      <c r="QQ37" s="83"/>
      <c r="QR37" s="83"/>
      <c r="QS37" s="83"/>
      <c r="QT37" s="83"/>
      <c r="QU37" s="83"/>
      <c r="QV37" s="83"/>
      <c r="QW37" s="83"/>
      <c r="QX37" s="83"/>
      <c r="QY37" s="83"/>
      <c r="QZ37" s="83"/>
      <c r="RA37" s="83"/>
      <c r="RB37" s="83"/>
      <c r="RC37" s="83"/>
      <c r="RD37" s="83"/>
      <c r="RE37" s="83"/>
      <c r="RF37" s="83"/>
      <c r="RG37" s="83"/>
      <c r="RH37" s="83"/>
      <c r="RI37" s="83"/>
      <c r="RJ37" s="83"/>
      <c r="RK37" s="83"/>
      <c r="RL37" s="83"/>
      <c r="RM37" s="83"/>
      <c r="RN37" s="83"/>
      <c r="RO37" s="83"/>
      <c r="RP37" s="83"/>
      <c r="RQ37" s="83"/>
      <c r="RR37" s="83"/>
      <c r="RS37" s="83"/>
      <c r="RT37" s="83"/>
      <c r="RU37" s="83"/>
      <c r="RV37" s="83"/>
      <c r="RW37" s="83"/>
      <c r="RX37" s="83"/>
      <c r="RY37" s="83"/>
      <c r="RZ37" s="83"/>
      <c r="SA37" s="83"/>
      <c r="SB37" s="83"/>
      <c r="SC37" s="83"/>
      <c r="SD37" s="83"/>
      <c r="SE37" s="83"/>
      <c r="SF37" s="83"/>
      <c r="SG37" s="83"/>
      <c r="SH37" s="83"/>
      <c r="SI37" s="83"/>
      <c r="SJ37" s="83"/>
      <c r="SK37" s="83"/>
      <c r="SL37" s="83"/>
      <c r="SM37" s="83"/>
      <c r="SN37" s="83"/>
      <c r="SO37" s="83"/>
      <c r="SP37" s="83"/>
      <c r="SQ37" s="83"/>
      <c r="SR37" s="83"/>
      <c r="SS37" s="83"/>
      <c r="ST37" s="83"/>
      <c r="SU37" s="83"/>
      <c r="SV37" s="83"/>
      <c r="SW37" s="83"/>
      <c r="SX37" s="83"/>
      <c r="SY37" s="83"/>
      <c r="SZ37" s="83"/>
      <c r="TA37" s="83"/>
      <c r="TB37" s="83"/>
      <c r="TC37" s="83"/>
      <c r="TD37" s="83"/>
      <c r="TE37" s="83"/>
      <c r="TF37" s="83"/>
      <c r="TG37" s="83"/>
      <c r="TH37" s="83"/>
      <c r="TI37" s="83"/>
      <c r="TJ37" s="83"/>
      <c r="TK37" s="83"/>
      <c r="TL37" s="83"/>
      <c r="TM37" s="83"/>
      <c r="TN37" s="83"/>
      <c r="TO37" s="83"/>
      <c r="TP37" s="83"/>
      <c r="TQ37" s="83"/>
      <c r="TR37" s="83"/>
      <c r="TS37" s="83"/>
      <c r="TT37" s="83"/>
      <c r="TU37" s="83"/>
      <c r="TV37" s="83"/>
      <c r="TW37" s="83"/>
      <c r="TX37" s="83"/>
      <c r="TY37" s="83"/>
      <c r="TZ37" s="83"/>
      <c r="UA37" s="83"/>
      <c r="UB37" s="83"/>
      <c r="UC37" s="83"/>
      <c r="UD37" s="83"/>
      <c r="UE37" s="83"/>
      <c r="UF37" s="83"/>
      <c r="UG37" s="83"/>
      <c r="UH37" s="83"/>
      <c r="UI37" s="83"/>
      <c r="UJ37" s="83"/>
      <c r="UK37" s="83"/>
      <c r="UL37" s="83"/>
      <c r="UM37" s="83"/>
      <c r="UN37" s="83"/>
      <c r="UO37" s="83"/>
      <c r="UP37" s="83"/>
      <c r="UQ37" s="83"/>
      <c r="UR37" s="83"/>
      <c r="US37" s="83"/>
      <c r="UT37" s="83"/>
      <c r="UU37" s="83"/>
      <c r="UV37" s="83"/>
      <c r="UW37" s="83"/>
      <c r="UX37" s="83"/>
      <c r="UY37" s="83"/>
      <c r="UZ37" s="83"/>
      <c r="VA37" s="83"/>
      <c r="VB37" s="83"/>
      <c r="VC37" s="83"/>
      <c r="VD37" s="83"/>
      <c r="VE37" s="83"/>
      <c r="VF37" s="83"/>
      <c r="VG37" s="83"/>
      <c r="VH37" s="83"/>
      <c r="VI37" s="83"/>
      <c r="VJ37" s="83"/>
      <c r="VK37" s="83"/>
      <c r="VL37" s="83"/>
      <c r="VM37" s="83"/>
      <c r="VN37" s="83"/>
      <c r="VO37" s="83"/>
      <c r="VP37" s="83"/>
      <c r="VQ37" s="83"/>
      <c r="VR37" s="83"/>
      <c r="VS37" s="83"/>
      <c r="VT37" s="83"/>
      <c r="VU37" s="83"/>
      <c r="VV37" s="83"/>
      <c r="VW37" s="83"/>
      <c r="VX37" s="83"/>
      <c r="VY37" s="83"/>
      <c r="VZ37" s="83"/>
      <c r="WA37" s="83"/>
      <c r="WB37" s="83"/>
      <c r="WC37" s="83"/>
      <c r="WD37" s="83"/>
      <c r="WE37" s="83"/>
      <c r="WF37" s="83"/>
      <c r="WG37" s="83"/>
      <c r="WH37" s="83"/>
      <c r="WI37" s="83"/>
      <c r="WJ37" s="83"/>
      <c r="WK37" s="83"/>
      <c r="WL37" s="83"/>
      <c r="WM37" s="83"/>
      <c r="WN37" s="83"/>
      <c r="WO37" s="83"/>
      <c r="WP37" s="83"/>
      <c r="WQ37" s="83"/>
      <c r="WR37" s="83"/>
      <c r="WS37" s="83"/>
      <c r="WT37" s="83"/>
      <c r="WU37" s="83"/>
      <c r="WV37" s="83"/>
      <c r="WW37" s="83"/>
      <c r="WX37" s="83"/>
      <c r="WY37" s="83"/>
      <c r="WZ37" s="83"/>
      <c r="XA37" s="83"/>
      <c r="XB37" s="83"/>
      <c r="XC37" s="83"/>
      <c r="XD37" s="83"/>
      <c r="XE37" s="83"/>
      <c r="XF37" s="83"/>
      <c r="XG37" s="83"/>
      <c r="XH37" s="83"/>
      <c r="XI37" s="83"/>
      <c r="XJ37" s="83"/>
      <c r="XK37" s="83"/>
      <c r="XL37" s="83"/>
      <c r="XM37" s="83"/>
      <c r="XN37" s="83"/>
      <c r="XO37" s="83"/>
      <c r="XP37" s="83"/>
      <c r="XQ37" s="83"/>
      <c r="XR37" s="83"/>
      <c r="XS37" s="83"/>
      <c r="XT37" s="83"/>
      <c r="XU37" s="83"/>
      <c r="XV37" s="83"/>
      <c r="XW37" s="83"/>
      <c r="XX37" s="83"/>
      <c r="XY37" s="83"/>
      <c r="XZ37" s="83"/>
      <c r="YA37" s="83"/>
      <c r="YB37" s="83"/>
      <c r="YC37" s="83"/>
      <c r="YD37" s="83"/>
      <c r="YE37" s="83"/>
      <c r="YF37" s="83"/>
      <c r="YG37" s="83"/>
      <c r="YH37" s="83"/>
      <c r="YI37" s="83"/>
      <c r="YJ37" s="83"/>
      <c r="YK37" s="83"/>
      <c r="YL37" s="83"/>
      <c r="YM37" s="83"/>
      <c r="YN37" s="83"/>
      <c r="YO37" s="83"/>
      <c r="YP37" s="83"/>
      <c r="YQ37" s="83"/>
      <c r="YR37" s="83"/>
      <c r="YS37" s="83"/>
      <c r="YT37" s="83"/>
      <c r="YU37" s="83"/>
      <c r="YV37" s="83"/>
      <c r="YW37" s="83"/>
      <c r="YX37" s="83"/>
      <c r="YY37" s="83"/>
      <c r="YZ37" s="83"/>
      <c r="ZA37" s="83"/>
      <c r="ZB37" s="83"/>
      <c r="ZC37" s="83"/>
      <c r="ZD37" s="83"/>
      <c r="ZE37" s="83"/>
      <c r="ZF37" s="83"/>
      <c r="ZG37" s="83"/>
      <c r="ZH37" s="83"/>
      <c r="ZI37" s="83"/>
      <c r="ZJ37" s="83"/>
      <c r="ZK37" s="83"/>
      <c r="ZL37" s="83"/>
      <c r="ZM37" s="83"/>
      <c r="ZN37" s="83"/>
      <c r="ZO37" s="83"/>
      <c r="ZP37" s="83"/>
      <c r="ZQ37" s="83"/>
      <c r="ZR37" s="83"/>
      <c r="ZS37" s="83"/>
      <c r="ZT37" s="83"/>
      <c r="ZU37" s="83"/>
      <c r="ZV37" s="83"/>
      <c r="ZW37" s="83"/>
      <c r="ZX37" s="83"/>
      <c r="ZY37" s="83"/>
      <c r="ZZ37" s="83"/>
      <c r="AAA37" s="83"/>
      <c r="AAB37" s="83"/>
      <c r="AAC37" s="83"/>
      <c r="AAD37" s="83"/>
      <c r="AAE37" s="83"/>
      <c r="AAF37" s="83"/>
      <c r="AAG37" s="83"/>
      <c r="AAH37" s="83"/>
      <c r="AAI37" s="83"/>
      <c r="AAJ37" s="83"/>
      <c r="AAK37" s="83"/>
      <c r="AAL37" s="83"/>
      <c r="AAM37" s="83"/>
      <c r="AAN37" s="83"/>
      <c r="AAO37" s="83"/>
      <c r="AAP37" s="83"/>
      <c r="AAQ37" s="83"/>
      <c r="AAR37" s="83"/>
      <c r="AAS37" s="83"/>
      <c r="AAT37" s="83"/>
      <c r="AAU37" s="83"/>
      <c r="AAV37" s="83"/>
      <c r="AAW37" s="83"/>
      <c r="AAX37" s="83"/>
      <c r="AAY37" s="83"/>
      <c r="AAZ37" s="83"/>
      <c r="ABA37" s="83"/>
      <c r="ABB37" s="83"/>
      <c r="ABC37" s="83"/>
      <c r="ABD37" s="83"/>
      <c r="ABE37" s="83"/>
      <c r="ABF37" s="83"/>
      <c r="ABG37" s="83"/>
      <c r="ABH37" s="83"/>
      <c r="ABI37" s="83"/>
      <c r="ABJ37" s="83"/>
      <c r="ABK37" s="83"/>
      <c r="ABL37" s="83"/>
      <c r="ABM37" s="83"/>
      <c r="ABN37" s="83"/>
      <c r="ABO37" s="83"/>
      <c r="ABP37" s="83"/>
      <c r="ABQ37" s="83"/>
      <c r="ABR37" s="83"/>
      <c r="ABS37" s="83"/>
      <c r="ABT37" s="83"/>
      <c r="ABU37" s="83"/>
      <c r="ABV37" s="83"/>
      <c r="ABW37" s="83"/>
      <c r="ABX37" s="83"/>
      <c r="ABY37" s="83"/>
      <c r="ABZ37" s="83"/>
      <c r="ACA37" s="83"/>
      <c r="ACB37" s="83"/>
      <c r="ACC37" s="83"/>
      <c r="ACD37" s="83"/>
      <c r="ACE37" s="83"/>
      <c r="ACF37" s="83"/>
      <c r="ACG37" s="83"/>
      <c r="ACH37" s="83"/>
      <c r="ACI37" s="83"/>
      <c r="ACJ37" s="83"/>
      <c r="ACK37" s="83"/>
      <c r="ACL37" s="83"/>
      <c r="ACM37" s="83"/>
      <c r="ACN37" s="83"/>
      <c r="ACO37" s="83"/>
      <c r="ACP37" s="83"/>
      <c r="ACQ37" s="83"/>
      <c r="ACR37" s="83"/>
      <c r="ACS37" s="83"/>
      <c r="ACT37" s="83"/>
      <c r="ACU37" s="83"/>
      <c r="ACV37" s="83"/>
      <c r="ACW37" s="83"/>
      <c r="ACX37" s="83"/>
      <c r="ACY37" s="83"/>
      <c r="ACZ37" s="83"/>
      <c r="ADA37" s="83"/>
      <c r="ADB37" s="83"/>
      <c r="ADC37" s="83"/>
      <c r="ADD37" s="83"/>
      <c r="ADE37" s="83"/>
      <c r="ADF37" s="83"/>
      <c r="ADG37" s="83"/>
      <c r="ADH37" s="83"/>
      <c r="ADI37" s="83"/>
      <c r="ADJ37" s="83"/>
      <c r="ADK37" s="83"/>
      <c r="ADL37" s="83"/>
      <c r="ADM37" s="83"/>
      <c r="ADN37" s="83"/>
      <c r="ADO37" s="83"/>
      <c r="ADP37" s="83"/>
      <c r="ADQ37" s="83"/>
      <c r="ADR37" s="83"/>
      <c r="ADS37" s="83"/>
      <c r="ADT37" s="83"/>
      <c r="ADU37" s="83"/>
      <c r="ADV37" s="83"/>
      <c r="ADW37" s="83"/>
      <c r="ADX37" s="83"/>
      <c r="ADY37" s="83"/>
      <c r="ADZ37" s="83"/>
      <c r="AEA37" s="83"/>
      <c r="AEB37" s="83"/>
      <c r="AEC37" s="83"/>
      <c r="AED37" s="83"/>
      <c r="AEE37" s="83"/>
      <c r="AEF37" s="83"/>
      <c r="AEG37" s="83"/>
      <c r="AEH37" s="83"/>
      <c r="AEI37" s="83"/>
      <c r="AEJ37" s="83"/>
      <c r="AEK37" s="83"/>
      <c r="AEL37" s="83"/>
      <c r="AEM37" s="83"/>
      <c r="AEN37" s="83"/>
      <c r="AEO37" s="83"/>
      <c r="AEP37" s="83"/>
      <c r="AEQ37" s="83"/>
      <c r="AER37" s="83"/>
      <c r="AES37" s="83"/>
      <c r="AET37" s="83"/>
      <c r="AEU37" s="83"/>
      <c r="AEV37" s="83"/>
      <c r="AEW37" s="83"/>
      <c r="AEX37" s="83"/>
      <c r="AEY37" s="83"/>
      <c r="AEZ37" s="83"/>
      <c r="AFA37" s="83"/>
      <c r="AFB37" s="83"/>
      <c r="AFC37" s="83"/>
      <c r="AFD37" s="83"/>
      <c r="AFE37" s="83"/>
      <c r="AFF37" s="83"/>
      <c r="AFG37" s="83"/>
      <c r="AFH37" s="83"/>
      <c r="AFI37" s="83"/>
      <c r="AFJ37" s="83"/>
      <c r="AFK37" s="83"/>
      <c r="AFL37" s="83"/>
      <c r="AFM37" s="83"/>
      <c r="AFN37" s="83"/>
      <c r="AFO37" s="83"/>
      <c r="AFP37" s="83"/>
      <c r="AFQ37" s="83"/>
      <c r="AFR37" s="83"/>
      <c r="AFS37" s="83"/>
      <c r="AFT37" s="83"/>
      <c r="AFU37" s="83"/>
      <c r="AFV37" s="83"/>
      <c r="AFW37" s="83"/>
      <c r="AFX37" s="83"/>
      <c r="AFY37" s="83"/>
      <c r="AFZ37" s="83"/>
      <c r="AGA37" s="83"/>
      <c r="AGB37" s="83"/>
      <c r="AGC37" s="83"/>
      <c r="AGD37" s="83"/>
      <c r="AGE37" s="83"/>
      <c r="AGF37" s="83"/>
      <c r="AGG37" s="83"/>
      <c r="AGH37" s="83"/>
      <c r="AGI37" s="83"/>
      <c r="AGJ37" s="83"/>
      <c r="AGK37" s="83"/>
      <c r="AGL37" s="83"/>
      <c r="AGM37" s="83"/>
      <c r="AGN37" s="83"/>
      <c r="AGO37" s="83"/>
      <c r="AGP37" s="83"/>
      <c r="AGQ37" s="83"/>
      <c r="AGR37" s="83"/>
      <c r="AGS37" s="83"/>
      <c r="AGT37" s="83"/>
      <c r="AGU37" s="83"/>
      <c r="AGV37" s="83"/>
      <c r="AGW37" s="83"/>
      <c r="AGX37" s="83"/>
      <c r="AGY37" s="83"/>
      <c r="AGZ37" s="83"/>
      <c r="AHA37" s="83"/>
      <c r="AHB37" s="83"/>
      <c r="AHC37" s="83"/>
      <c r="AHD37" s="83"/>
      <c r="AHE37" s="83"/>
      <c r="AHF37" s="83"/>
      <c r="AHG37" s="83"/>
      <c r="AHH37" s="83"/>
      <c r="AHI37" s="83"/>
      <c r="AHJ37" s="83"/>
      <c r="AHK37" s="83"/>
      <c r="AHL37" s="83"/>
      <c r="AHM37" s="83"/>
      <c r="AHN37" s="83"/>
      <c r="AHO37" s="83"/>
      <c r="AHP37" s="83"/>
      <c r="AHQ37" s="83"/>
      <c r="AHR37" s="83"/>
      <c r="AHS37" s="83"/>
      <c r="AHT37" s="83"/>
      <c r="AHU37" s="83"/>
      <c r="AHV37" s="83"/>
      <c r="AHW37" s="83"/>
      <c r="AHX37" s="83"/>
      <c r="AHY37" s="83"/>
      <c r="AHZ37" s="83"/>
      <c r="AIA37" s="83"/>
      <c r="AIB37" s="83"/>
      <c r="AIC37" s="83"/>
      <c r="AID37" s="83"/>
      <c r="AIE37" s="83"/>
      <c r="AIF37" s="83"/>
      <c r="AIG37" s="83"/>
      <c r="AIH37" s="83"/>
      <c r="AII37" s="83"/>
      <c r="AIJ37" s="83"/>
      <c r="AIK37" s="83"/>
      <c r="AIL37" s="83"/>
      <c r="AIM37" s="83"/>
      <c r="AIN37" s="83"/>
      <c r="AIO37" s="83"/>
      <c r="AIP37" s="83"/>
      <c r="AIQ37" s="83"/>
      <c r="AIR37" s="83"/>
      <c r="AIS37" s="83"/>
      <c r="AIT37" s="83"/>
      <c r="AIU37" s="83"/>
      <c r="AIV37" s="83"/>
      <c r="AIW37" s="83"/>
      <c r="AIX37" s="83"/>
      <c r="AIY37" s="83"/>
      <c r="AIZ37" s="83"/>
      <c r="AJA37" s="83"/>
      <c r="AJB37" s="83"/>
      <c r="AJC37" s="83"/>
      <c r="AJD37" s="83"/>
      <c r="AJE37" s="83"/>
      <c r="AJF37" s="83"/>
      <c r="AJG37" s="83"/>
      <c r="AJH37" s="83"/>
      <c r="AJI37" s="83"/>
      <c r="AJJ37" s="83"/>
      <c r="AJK37" s="83"/>
      <c r="AJL37" s="83"/>
      <c r="AJM37" s="83"/>
      <c r="AJN37" s="83"/>
      <c r="AJO37" s="83"/>
      <c r="AJP37" s="83"/>
      <c r="AJQ37" s="83"/>
      <c r="AJR37" s="83"/>
      <c r="AJS37" s="83"/>
      <c r="AJT37" s="83"/>
      <c r="AJU37" s="83"/>
      <c r="AJV37" s="83"/>
      <c r="AJW37" s="83"/>
      <c r="AJX37" s="83"/>
      <c r="AJY37" s="83"/>
      <c r="AJZ37" s="83"/>
      <c r="AKA37" s="83"/>
      <c r="AKB37" s="83"/>
      <c r="AKC37" s="83"/>
      <c r="AKD37" s="83"/>
      <c r="AKE37" s="83"/>
      <c r="AKF37" s="83"/>
      <c r="AKG37" s="83"/>
      <c r="AKH37" s="83"/>
      <c r="AKI37" s="83"/>
      <c r="AKJ37" s="83"/>
      <c r="AKK37" s="83"/>
      <c r="AKL37" s="83"/>
      <c r="AKM37" s="83"/>
      <c r="AKN37" s="83"/>
      <c r="AKO37" s="83"/>
      <c r="AKP37" s="83"/>
      <c r="AKQ37" s="83"/>
      <c r="AKR37" s="83"/>
      <c r="AKS37" s="83"/>
      <c r="AKT37" s="83"/>
      <c r="AKU37" s="83"/>
      <c r="AKV37" s="83"/>
      <c r="AKW37" s="83"/>
      <c r="AKX37" s="83"/>
      <c r="AKY37" s="83"/>
      <c r="AKZ37" s="83"/>
      <c r="ALA37" s="83"/>
      <c r="ALB37" s="83"/>
      <c r="ALC37" s="83"/>
      <c r="ALD37" s="83"/>
      <c r="ALE37" s="83"/>
      <c r="ALF37" s="83"/>
      <c r="ALG37" s="83"/>
      <c r="ALH37" s="83"/>
      <c r="ALI37" s="83"/>
      <c r="ALJ37" s="83"/>
      <c r="ALK37" s="83"/>
      <c r="ALL37" s="83"/>
      <c r="ALM37" s="83"/>
      <c r="ALN37" s="83"/>
      <c r="ALO37" s="83"/>
      <c r="ALP37" s="83"/>
      <c r="ALQ37" s="83"/>
      <c r="ALR37" s="83"/>
      <c r="ALS37" s="83"/>
      <c r="ALT37" s="83"/>
      <c r="ALU37" s="83"/>
      <c r="ALV37" s="83"/>
      <c r="ALW37" s="83"/>
      <c r="ALX37" s="83"/>
      <c r="ALY37" s="83"/>
      <c r="ALZ37" s="83"/>
      <c r="AMA37" s="83"/>
      <c r="AMB37" s="83"/>
      <c r="AMC37" s="83"/>
      <c r="AMD37" s="83"/>
      <c r="AME37" s="83"/>
      <c r="AMF37" s="83"/>
      <c r="AMG37" s="83"/>
      <c r="AMH37" s="83"/>
      <c r="AMI37" s="83"/>
      <c r="AMJ37" s="83"/>
    </row>
    <row r="38" spans="1:1024" s="92" customFormat="1" x14ac:dyDescent="0.3">
      <c r="A38" s="147"/>
      <c r="B38" s="148"/>
      <c r="C38" s="109" t="s">
        <v>128</v>
      </c>
      <c r="D38" s="106">
        <f t="shared" ref="D38:N38" si="14">D40+D41</f>
        <v>10965797.68</v>
      </c>
      <c r="E38" s="106">
        <f t="shared" si="14"/>
        <v>11355293.65</v>
      </c>
      <c r="F38" s="106">
        <f t="shared" si="14"/>
        <v>12939031.51</v>
      </c>
      <c r="G38" s="106">
        <f>G40+G41+G42</f>
        <v>14676902.060000001</v>
      </c>
      <c r="H38" s="106">
        <f>H40+H41+H42</f>
        <v>13145473.300000001</v>
      </c>
      <c r="I38" s="106">
        <f t="shared" si="14"/>
        <v>12888714.4</v>
      </c>
      <c r="J38" s="106">
        <f t="shared" si="14"/>
        <v>11839576.859999999</v>
      </c>
      <c r="K38" s="106">
        <f t="shared" si="14"/>
        <v>11839576.859999999</v>
      </c>
      <c r="L38" s="106">
        <f t="shared" si="14"/>
        <v>11839576.859999999</v>
      </c>
      <c r="M38" s="106">
        <f t="shared" si="14"/>
        <v>11839576.859999999</v>
      </c>
      <c r="N38" s="106">
        <f t="shared" si="14"/>
        <v>11839576.859999999</v>
      </c>
      <c r="O38" s="106">
        <f>O40+O41+O42</f>
        <v>135169096.90000001</v>
      </c>
    </row>
    <row r="39" spans="1:1024" s="52" customFormat="1" x14ac:dyDescent="0.3">
      <c r="A39" s="147"/>
      <c r="B39" s="148"/>
      <c r="C39" s="109" t="s">
        <v>125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1:1024" ht="37.5" x14ac:dyDescent="0.25">
      <c r="A40" s="147"/>
      <c r="B40" s="148"/>
      <c r="C40" s="109" t="s">
        <v>126</v>
      </c>
      <c r="D40" s="106">
        <f>D49+D59+D67+D73+D89+D98+D115+D124+D133+D79</f>
        <v>6592034.6799999997</v>
      </c>
      <c r="E40" s="106">
        <f t="shared" ref="E40:I40" si="15">E49+E59+E67+E73+E89+E98+E115+E124+E133</f>
        <v>6785677.9500000002</v>
      </c>
      <c r="F40" s="106">
        <f t="shared" si="15"/>
        <v>7671229.5099999998</v>
      </c>
      <c r="G40" s="106">
        <f t="shared" si="15"/>
        <v>8809375.3600000013</v>
      </c>
      <c r="H40" s="106">
        <f t="shared" si="15"/>
        <v>7525975.1000000006</v>
      </c>
      <c r="I40" s="106">
        <f t="shared" si="15"/>
        <v>7518129.4000000004</v>
      </c>
      <c r="J40" s="106">
        <f>J49+J59+J67+J73+J89+J98+J115+J124+J133</f>
        <v>7045313.8599999994</v>
      </c>
      <c r="K40" s="106">
        <f t="shared" ref="K40:N40" si="16">K49+K59+K67+K73+K89+K98+K115+K124+K133</f>
        <v>7045313.8599999994</v>
      </c>
      <c r="L40" s="106">
        <f t="shared" si="16"/>
        <v>7045313.8599999994</v>
      </c>
      <c r="M40" s="106">
        <f t="shared" si="16"/>
        <v>7045313.8599999994</v>
      </c>
      <c r="N40" s="106">
        <f t="shared" si="16"/>
        <v>7045313.8599999994</v>
      </c>
      <c r="O40" s="106">
        <f>D40+E40+F40+G40+H40+I40+J40+K40+L40+M40+N40</f>
        <v>80128991.299999997</v>
      </c>
    </row>
    <row r="41" spans="1:1024" ht="37.5" x14ac:dyDescent="0.25">
      <c r="A41" s="147"/>
      <c r="B41" s="148"/>
      <c r="C41" s="109" t="s">
        <v>129</v>
      </c>
      <c r="D41" s="106">
        <f t="shared" ref="D41:N41" si="17">D60</f>
        <v>4373763</v>
      </c>
      <c r="E41" s="106">
        <f t="shared" si="17"/>
        <v>4569615.7</v>
      </c>
      <c r="F41" s="106">
        <f t="shared" si="17"/>
        <v>5267802</v>
      </c>
      <c r="G41" s="106">
        <f t="shared" si="17"/>
        <v>5854420</v>
      </c>
      <c r="H41" s="106">
        <f t="shared" si="17"/>
        <v>5370585</v>
      </c>
      <c r="I41" s="106">
        <f t="shared" si="17"/>
        <v>5370585</v>
      </c>
      <c r="J41" s="106">
        <f t="shared" si="17"/>
        <v>4794263</v>
      </c>
      <c r="K41" s="106">
        <f t="shared" si="17"/>
        <v>4794263</v>
      </c>
      <c r="L41" s="106">
        <f t="shared" si="17"/>
        <v>4794263</v>
      </c>
      <c r="M41" s="106">
        <f t="shared" si="17"/>
        <v>4794263</v>
      </c>
      <c r="N41" s="106">
        <f t="shared" si="17"/>
        <v>4794263</v>
      </c>
      <c r="O41" s="106">
        <f>D41+E41+F41+G41+H41+I41+J41+K41+L41+M41+N41</f>
        <v>54778085.700000003</v>
      </c>
    </row>
    <row r="42" spans="1:1024" ht="37.5" customHeight="1" x14ac:dyDescent="0.25">
      <c r="A42" s="147"/>
      <c r="B42" s="148"/>
      <c r="C42" s="109" t="s">
        <v>207</v>
      </c>
      <c r="D42" s="106" t="str">
        <f>D90</f>
        <v>-</v>
      </c>
      <c r="E42" s="106" t="str">
        <f t="shared" ref="E42:F42" si="18">E90</f>
        <v>-</v>
      </c>
      <c r="F42" s="106" t="str">
        <f t="shared" si="18"/>
        <v>-</v>
      </c>
      <c r="G42" s="106">
        <f>G90</f>
        <v>13106.7</v>
      </c>
      <c r="H42" s="106">
        <f>H90</f>
        <v>248913.2</v>
      </c>
      <c r="I42" s="106" t="str">
        <f t="shared" ref="I42:N42" si="19">I90</f>
        <v>-</v>
      </c>
      <c r="J42" s="106" t="str">
        <f t="shared" si="19"/>
        <v>-</v>
      </c>
      <c r="K42" s="106" t="str">
        <f t="shared" si="19"/>
        <v>-</v>
      </c>
      <c r="L42" s="106" t="str">
        <f t="shared" si="19"/>
        <v>-</v>
      </c>
      <c r="M42" s="106" t="str">
        <f t="shared" si="19"/>
        <v>-</v>
      </c>
      <c r="N42" s="106" t="str">
        <f t="shared" si="19"/>
        <v>-</v>
      </c>
      <c r="O42" s="106">
        <f>G42+H42</f>
        <v>262019.90000000002</v>
      </c>
    </row>
    <row r="43" spans="1:1024" s="86" customFormat="1" x14ac:dyDescent="0.3">
      <c r="A43" s="147"/>
      <c r="B43" s="148"/>
      <c r="C43" s="109" t="s">
        <v>20</v>
      </c>
      <c r="D43" s="106">
        <f>D61+D91+D100+D126</f>
        <v>37708.79</v>
      </c>
      <c r="E43" s="106">
        <f>E61+E91+E100+E117+E126</f>
        <v>21088.829999999998</v>
      </c>
      <c r="F43" s="106">
        <f>F61+F100+F117+F126+F91</f>
        <v>24558.100000000002</v>
      </c>
      <c r="G43" s="106">
        <f>G61+G100+G117+G126+G91</f>
        <v>10394.549999999999</v>
      </c>
      <c r="H43" s="106">
        <f>H61+H100+H117+H126+H91</f>
        <v>9507.2000000000007</v>
      </c>
      <c r="I43" s="106">
        <f t="shared" ref="I43:N43" si="20">I61+I100+I117+I126</f>
        <v>5673.2</v>
      </c>
      <c r="J43" s="106">
        <f t="shared" si="20"/>
        <v>22536.7</v>
      </c>
      <c r="K43" s="106">
        <f t="shared" si="20"/>
        <v>22536.7</v>
      </c>
      <c r="L43" s="106">
        <f t="shared" si="20"/>
        <v>22536.7</v>
      </c>
      <c r="M43" s="106">
        <f t="shared" si="20"/>
        <v>22536.7</v>
      </c>
      <c r="N43" s="106">
        <f t="shared" si="20"/>
        <v>22536.7</v>
      </c>
      <c r="O43" s="106">
        <f>D43+E43+F43+G43+H43+I43+J43+K43+L43+M43+N43</f>
        <v>221614.17000000004</v>
      </c>
    </row>
    <row r="44" spans="1:1024" s="97" customFormat="1" x14ac:dyDescent="0.3">
      <c r="A44" s="147"/>
      <c r="B44" s="148"/>
      <c r="C44" s="109" t="s">
        <v>136</v>
      </c>
      <c r="D44" s="106">
        <f>D127</f>
        <v>1450.62</v>
      </c>
      <c r="E44" s="110" t="s">
        <v>127</v>
      </c>
      <c r="F44" s="110" t="s">
        <v>127</v>
      </c>
      <c r="G44" s="110" t="s">
        <v>127</v>
      </c>
      <c r="H44" s="110" t="s">
        <v>127</v>
      </c>
      <c r="I44" s="110" t="s">
        <v>127</v>
      </c>
      <c r="J44" s="110" t="s">
        <v>127</v>
      </c>
      <c r="K44" s="110" t="s">
        <v>127</v>
      </c>
      <c r="L44" s="110" t="s">
        <v>127</v>
      </c>
      <c r="M44" s="110" t="s">
        <v>127</v>
      </c>
      <c r="N44" s="110" t="s">
        <v>127</v>
      </c>
      <c r="O44" s="106">
        <f>D44</f>
        <v>1450.62</v>
      </c>
    </row>
    <row r="45" spans="1:1024" s="52" customFormat="1" ht="18.75" customHeight="1" x14ac:dyDescent="0.3">
      <c r="A45" s="147" t="s">
        <v>35</v>
      </c>
      <c r="B45" s="148" t="s">
        <v>139</v>
      </c>
      <c r="C45" s="109" t="s">
        <v>17</v>
      </c>
      <c r="D45" s="106">
        <f t="shared" ref="D45:O45" si="21">D48</f>
        <v>2953131.3</v>
      </c>
      <c r="E45" s="106">
        <f t="shared" si="21"/>
        <v>3259578.5</v>
      </c>
      <c r="F45" s="106">
        <f t="shared" si="21"/>
        <v>3435790.3</v>
      </c>
      <c r="G45" s="106">
        <f t="shared" si="21"/>
        <v>3872252</v>
      </c>
      <c r="H45" s="106">
        <f t="shared" si="21"/>
        <v>3416456.7</v>
      </c>
      <c r="I45" s="106">
        <f t="shared" si="21"/>
        <v>3415808.6</v>
      </c>
      <c r="J45" s="106">
        <f t="shared" si="21"/>
        <v>3382299.3</v>
      </c>
      <c r="K45" s="106">
        <f t="shared" si="21"/>
        <v>3382299.3</v>
      </c>
      <c r="L45" s="106">
        <f t="shared" si="21"/>
        <v>3382299.3</v>
      </c>
      <c r="M45" s="106">
        <f t="shared" si="21"/>
        <v>3382299.3</v>
      </c>
      <c r="N45" s="106">
        <f t="shared" si="21"/>
        <v>3382299.3</v>
      </c>
      <c r="O45" s="106">
        <f t="shared" si="21"/>
        <v>37264513.899999999</v>
      </c>
    </row>
    <row r="46" spans="1:1024" s="52" customFormat="1" ht="37.5" hidden="1" customHeight="1" x14ac:dyDescent="0.3">
      <c r="A46" s="147"/>
      <c r="B46" s="148"/>
      <c r="C46" s="109" t="s">
        <v>140</v>
      </c>
      <c r="D46" s="106">
        <v>0</v>
      </c>
      <c r="E46" s="106">
        <v>0</v>
      </c>
      <c r="F46" s="106">
        <v>0</v>
      </c>
      <c r="G46" s="106">
        <v>0</v>
      </c>
      <c r="H46" s="106">
        <v>0</v>
      </c>
      <c r="I46" s="106">
        <v>0</v>
      </c>
      <c r="J46" s="106">
        <v>0</v>
      </c>
      <c r="K46" s="106">
        <v>0</v>
      </c>
      <c r="L46" s="106">
        <v>0</v>
      </c>
      <c r="M46" s="106">
        <v>0</v>
      </c>
      <c r="N46" s="106">
        <v>0</v>
      </c>
      <c r="O46" s="106">
        <v>0</v>
      </c>
    </row>
    <row r="47" spans="1:1024" ht="37.5" hidden="1" customHeight="1" x14ac:dyDescent="0.25">
      <c r="A47" s="147"/>
      <c r="B47" s="148"/>
      <c r="C47" s="109" t="s">
        <v>126</v>
      </c>
      <c r="D47" s="106">
        <v>0</v>
      </c>
      <c r="E47" s="106">
        <v>0</v>
      </c>
      <c r="F47" s="106">
        <v>0</v>
      </c>
      <c r="G47" s="106">
        <v>0</v>
      </c>
      <c r="H47" s="106">
        <v>0</v>
      </c>
      <c r="I47" s="106">
        <v>0</v>
      </c>
      <c r="J47" s="106">
        <v>0</v>
      </c>
      <c r="K47" s="106">
        <v>0</v>
      </c>
      <c r="L47" s="106">
        <v>0</v>
      </c>
      <c r="M47" s="106">
        <v>0</v>
      </c>
      <c r="N47" s="106">
        <v>0</v>
      </c>
      <c r="O47" s="106">
        <v>0</v>
      </c>
    </row>
    <row r="48" spans="1:1024" s="92" customFormat="1" x14ac:dyDescent="0.3">
      <c r="A48" s="147"/>
      <c r="B48" s="148"/>
      <c r="C48" s="109" t="s">
        <v>128</v>
      </c>
      <c r="D48" s="106">
        <f t="shared" ref="D48:O48" si="22">D49</f>
        <v>2953131.3</v>
      </c>
      <c r="E48" s="106">
        <f t="shared" si="22"/>
        <v>3259578.5</v>
      </c>
      <c r="F48" s="106">
        <f t="shared" si="22"/>
        <v>3435790.3</v>
      </c>
      <c r="G48" s="106">
        <f t="shared" si="22"/>
        <v>3872252</v>
      </c>
      <c r="H48" s="106">
        <f t="shared" si="22"/>
        <v>3416456.7</v>
      </c>
      <c r="I48" s="106">
        <f t="shared" si="22"/>
        <v>3415808.6</v>
      </c>
      <c r="J48" s="106">
        <f t="shared" si="22"/>
        <v>3382299.3</v>
      </c>
      <c r="K48" s="106">
        <f t="shared" si="22"/>
        <v>3382299.3</v>
      </c>
      <c r="L48" s="106">
        <f t="shared" si="22"/>
        <v>3382299.3</v>
      </c>
      <c r="M48" s="106">
        <f t="shared" si="22"/>
        <v>3382299.3</v>
      </c>
      <c r="N48" s="106">
        <f t="shared" si="22"/>
        <v>3382299.3</v>
      </c>
      <c r="O48" s="106">
        <f t="shared" si="22"/>
        <v>37264513.899999999</v>
      </c>
    </row>
    <row r="49" spans="1:15" s="52" customFormat="1" ht="18.75" customHeight="1" x14ac:dyDescent="0.3">
      <c r="A49" s="147"/>
      <c r="B49" s="148"/>
      <c r="C49" s="153" t="s">
        <v>141</v>
      </c>
      <c r="D49" s="149">
        <v>2953131.3</v>
      </c>
      <c r="E49" s="149">
        <v>3259578.5</v>
      </c>
      <c r="F49" s="149">
        <v>3435790.3</v>
      </c>
      <c r="G49" s="149">
        <v>3872252</v>
      </c>
      <c r="H49" s="149">
        <v>3416456.7</v>
      </c>
      <c r="I49" s="149">
        <v>3415808.6</v>
      </c>
      <c r="J49" s="149">
        <v>3382299.3</v>
      </c>
      <c r="K49" s="149">
        <v>3382299.3</v>
      </c>
      <c r="L49" s="149">
        <v>3382299.3</v>
      </c>
      <c r="M49" s="149">
        <v>3382299.3</v>
      </c>
      <c r="N49" s="149">
        <v>3382299.3</v>
      </c>
      <c r="O49" s="149">
        <f>D49+E49+F49+G49+H49+I49+J49+K49+L49+M49+N49</f>
        <v>37264513.899999999</v>
      </c>
    </row>
    <row r="50" spans="1:15" ht="43.5" customHeight="1" x14ac:dyDescent="0.25">
      <c r="A50" s="147"/>
      <c r="B50" s="148"/>
      <c r="C50" s="153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</row>
    <row r="51" spans="1:15" s="50" customFormat="1" hidden="1" x14ac:dyDescent="0.3">
      <c r="A51" s="147"/>
      <c r="B51" s="148"/>
      <c r="C51" s="104" t="s">
        <v>20</v>
      </c>
      <c r="D51" s="111">
        <v>0</v>
      </c>
      <c r="E51" s="111">
        <v>0</v>
      </c>
      <c r="F51" s="75">
        <v>0</v>
      </c>
      <c r="G51" s="75">
        <v>0</v>
      </c>
      <c r="H51" s="75">
        <v>0</v>
      </c>
      <c r="I51" s="75"/>
      <c r="J51" s="75"/>
      <c r="K51" s="75"/>
      <c r="L51" s="75"/>
      <c r="M51" s="75"/>
      <c r="N51" s="75"/>
      <c r="O51" s="75">
        <v>0</v>
      </c>
    </row>
    <row r="52" spans="1:15" s="52" customFormat="1" ht="37.5" hidden="1" x14ac:dyDescent="0.3">
      <c r="A52" s="147"/>
      <c r="B52" s="148"/>
      <c r="C52" s="104" t="s">
        <v>21</v>
      </c>
      <c r="D52" s="111">
        <v>0</v>
      </c>
      <c r="E52" s="111">
        <v>0</v>
      </c>
      <c r="F52" s="75">
        <v>0</v>
      </c>
      <c r="G52" s="75">
        <v>0</v>
      </c>
      <c r="H52" s="75">
        <v>0</v>
      </c>
      <c r="I52" s="75"/>
      <c r="J52" s="75"/>
      <c r="K52" s="75"/>
      <c r="L52" s="75"/>
      <c r="M52" s="75"/>
      <c r="N52" s="75"/>
      <c r="O52" s="75">
        <v>0</v>
      </c>
    </row>
    <row r="53" spans="1:15" s="52" customFormat="1" ht="18.75" customHeight="1" x14ac:dyDescent="0.3">
      <c r="A53" s="147" t="s">
        <v>38</v>
      </c>
      <c r="B53" s="148" t="s">
        <v>142</v>
      </c>
      <c r="C53" s="109" t="s">
        <v>17</v>
      </c>
      <c r="D53" s="106">
        <f t="shared" ref="D53:O53" si="23">D54+D57+D61</f>
        <v>7000851.3200000003</v>
      </c>
      <c r="E53" s="106">
        <f t="shared" si="23"/>
        <v>7971314.3700000001</v>
      </c>
      <c r="F53" s="106">
        <f t="shared" si="23"/>
        <v>9101916.9199999999</v>
      </c>
      <c r="G53" s="106">
        <f t="shared" si="23"/>
        <v>9999474.2699999996</v>
      </c>
      <c r="H53" s="106">
        <f t="shared" si="23"/>
        <v>9326677.0999999996</v>
      </c>
      <c r="I53" s="106">
        <f t="shared" si="23"/>
        <v>9350499.5999999996</v>
      </c>
      <c r="J53" s="106">
        <f t="shared" si="23"/>
        <v>8406789.0999999996</v>
      </c>
      <c r="K53" s="106">
        <f t="shared" si="23"/>
        <v>8406789.0999999996</v>
      </c>
      <c r="L53" s="106">
        <f t="shared" si="23"/>
        <v>8406789.0999999996</v>
      </c>
      <c r="M53" s="106">
        <f t="shared" si="23"/>
        <v>8406789.0999999996</v>
      </c>
      <c r="N53" s="106">
        <f t="shared" si="23"/>
        <v>8406789.0999999996</v>
      </c>
      <c r="O53" s="106">
        <f t="shared" si="23"/>
        <v>94784679.080000013</v>
      </c>
    </row>
    <row r="54" spans="1:15" s="90" customFormat="1" ht="18.75" customHeight="1" x14ac:dyDescent="0.3">
      <c r="A54" s="147"/>
      <c r="B54" s="148"/>
      <c r="C54" s="109" t="s">
        <v>18</v>
      </c>
      <c r="D54" s="106">
        <f t="shared" ref="D54:O54" si="24">D55</f>
        <v>428830.02</v>
      </c>
      <c r="E54" s="106">
        <f t="shared" si="24"/>
        <v>1192616.68</v>
      </c>
      <c r="F54" s="106">
        <f t="shared" si="24"/>
        <v>1231701.05</v>
      </c>
      <c r="G54" s="106">
        <f t="shared" si="24"/>
        <v>1296375.2</v>
      </c>
      <c r="H54" s="106">
        <f t="shared" si="24"/>
        <v>1303249.8</v>
      </c>
      <c r="I54" s="106">
        <f t="shared" si="24"/>
        <v>1307885</v>
      </c>
      <c r="J54" s="106">
        <f t="shared" si="24"/>
        <v>1229182.8400000001</v>
      </c>
      <c r="K54" s="106">
        <f t="shared" si="24"/>
        <v>1229182.8400000001</v>
      </c>
      <c r="L54" s="106">
        <f t="shared" si="24"/>
        <v>1229182.8400000001</v>
      </c>
      <c r="M54" s="106">
        <f t="shared" si="24"/>
        <v>1229182.8400000001</v>
      </c>
      <c r="N54" s="106">
        <f t="shared" si="24"/>
        <v>1229182.8400000001</v>
      </c>
      <c r="O54" s="106">
        <f t="shared" si="24"/>
        <v>12906571.949999999</v>
      </c>
    </row>
    <row r="55" spans="1:15" s="52" customFormat="1" ht="13.5" customHeight="1" x14ac:dyDescent="0.3">
      <c r="A55" s="147"/>
      <c r="B55" s="148"/>
      <c r="C55" s="153" t="s">
        <v>141</v>
      </c>
      <c r="D55" s="149">
        <v>428830.02</v>
      </c>
      <c r="E55" s="149">
        <v>1192616.68</v>
      </c>
      <c r="F55" s="149">
        <v>1231701.05</v>
      </c>
      <c r="G55" s="149">
        <v>1296375.2</v>
      </c>
      <c r="H55" s="149">
        <v>1303249.8</v>
      </c>
      <c r="I55" s="149">
        <v>1307885</v>
      </c>
      <c r="J55" s="149">
        <v>1229182.8400000001</v>
      </c>
      <c r="K55" s="149">
        <v>1229182.8400000001</v>
      </c>
      <c r="L55" s="149">
        <v>1229182.8400000001</v>
      </c>
      <c r="M55" s="149">
        <v>1229182.8400000001</v>
      </c>
      <c r="N55" s="149">
        <v>1229182.8400000001</v>
      </c>
      <c r="O55" s="149">
        <f>D55+E55+F55+G55+H55+I55+J55+K55+L55+M55+N55</f>
        <v>12906571.949999999</v>
      </c>
    </row>
    <row r="56" spans="1:15" ht="46.5" customHeight="1" x14ac:dyDescent="0.25">
      <c r="A56" s="147"/>
      <c r="B56" s="148"/>
      <c r="C56" s="153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</row>
    <row r="57" spans="1:15" s="92" customFormat="1" x14ac:dyDescent="0.3">
      <c r="A57" s="147"/>
      <c r="B57" s="148"/>
      <c r="C57" s="109" t="s">
        <v>19</v>
      </c>
      <c r="D57" s="106">
        <f t="shared" ref="D57:O57" si="25">D59+D60</f>
        <v>6565132.2999999998</v>
      </c>
      <c r="E57" s="106">
        <f t="shared" si="25"/>
        <v>6761589.4900000002</v>
      </c>
      <c r="F57" s="106">
        <f t="shared" si="25"/>
        <v>7851366.8700000001</v>
      </c>
      <c r="G57" s="106">
        <f t="shared" si="25"/>
        <v>8697632.0700000003</v>
      </c>
      <c r="H57" s="106">
        <f t="shared" si="25"/>
        <v>8017960.2999999998</v>
      </c>
      <c r="I57" s="106">
        <f t="shared" si="25"/>
        <v>8037054.0999999996</v>
      </c>
      <c r="J57" s="106">
        <f t="shared" si="25"/>
        <v>7159143.1600000001</v>
      </c>
      <c r="K57" s="106">
        <f t="shared" si="25"/>
        <v>7159143.1600000001</v>
      </c>
      <c r="L57" s="106">
        <f t="shared" si="25"/>
        <v>7159143.1600000001</v>
      </c>
      <c r="M57" s="106">
        <f t="shared" si="25"/>
        <v>7159143.1600000001</v>
      </c>
      <c r="N57" s="106">
        <f t="shared" si="25"/>
        <v>7159143.1600000001</v>
      </c>
      <c r="O57" s="106">
        <f t="shared" si="25"/>
        <v>81726450.930000007</v>
      </c>
    </row>
    <row r="58" spans="1:15" s="52" customFormat="1" x14ac:dyDescent="0.3">
      <c r="A58" s="147"/>
      <c r="B58" s="148"/>
      <c r="C58" s="109" t="s">
        <v>125</v>
      </c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</row>
    <row r="59" spans="1:15" ht="37.5" customHeight="1" x14ac:dyDescent="0.25">
      <c r="A59" s="147"/>
      <c r="B59" s="148"/>
      <c r="C59" s="109" t="s">
        <v>126</v>
      </c>
      <c r="D59" s="106">
        <v>2191369.2999999998</v>
      </c>
      <c r="E59" s="106">
        <v>2191973.79</v>
      </c>
      <c r="F59" s="106">
        <v>2583564.87</v>
      </c>
      <c r="G59" s="106">
        <v>2843212.07</v>
      </c>
      <c r="H59" s="106">
        <v>2647375.2999999998</v>
      </c>
      <c r="I59" s="106">
        <v>2666469.1</v>
      </c>
      <c r="J59" s="106">
        <v>2364880.16</v>
      </c>
      <c r="K59" s="106">
        <v>2364880.16</v>
      </c>
      <c r="L59" s="106">
        <v>2364880.16</v>
      </c>
      <c r="M59" s="106">
        <v>2364880.16</v>
      </c>
      <c r="N59" s="106">
        <v>2364880.16</v>
      </c>
      <c r="O59" s="106">
        <f>D59+E59+F59+G59+H59+I59+J59+K59+L59+M59+N59</f>
        <v>26948365.229999997</v>
      </c>
    </row>
    <row r="60" spans="1:15" ht="37.5" customHeight="1" x14ac:dyDescent="0.25">
      <c r="A60" s="147"/>
      <c r="B60" s="148"/>
      <c r="C60" s="109" t="s">
        <v>129</v>
      </c>
      <c r="D60" s="106">
        <v>4373763</v>
      </c>
      <c r="E60" s="106">
        <v>4569615.7</v>
      </c>
      <c r="F60" s="106">
        <v>5267802</v>
      </c>
      <c r="G60" s="106">
        <v>5854420</v>
      </c>
      <c r="H60" s="106">
        <v>5370585</v>
      </c>
      <c r="I60" s="106">
        <v>5370585</v>
      </c>
      <c r="J60" s="106">
        <v>4794263</v>
      </c>
      <c r="K60" s="106">
        <v>4794263</v>
      </c>
      <c r="L60" s="106">
        <v>4794263</v>
      </c>
      <c r="M60" s="106">
        <v>4794263</v>
      </c>
      <c r="N60" s="106">
        <v>4794263</v>
      </c>
      <c r="O60" s="106">
        <f>D60+E60+F60+G60+H60+I60+J60+K60+L60+M60+N60</f>
        <v>54778085.700000003</v>
      </c>
    </row>
    <row r="61" spans="1:15" s="86" customFormat="1" x14ac:dyDescent="0.3">
      <c r="A61" s="147"/>
      <c r="B61" s="148"/>
      <c r="C61" s="109" t="s">
        <v>20</v>
      </c>
      <c r="D61" s="106">
        <v>6889</v>
      </c>
      <c r="E61" s="106">
        <v>17108.2</v>
      </c>
      <c r="F61" s="106">
        <v>18849</v>
      </c>
      <c r="G61" s="106">
        <v>5467</v>
      </c>
      <c r="H61" s="106">
        <v>5467</v>
      </c>
      <c r="I61" s="106">
        <v>5560.5</v>
      </c>
      <c r="J61" s="106">
        <v>18463.099999999999</v>
      </c>
      <c r="K61" s="106">
        <v>18463.099999999999</v>
      </c>
      <c r="L61" s="106">
        <v>18463.099999999999</v>
      </c>
      <c r="M61" s="106">
        <v>18463.099999999999</v>
      </c>
      <c r="N61" s="106">
        <v>18463.099999999999</v>
      </c>
      <c r="O61" s="106">
        <f>D61+E61+F61+G61+H61+I61+J61+K61+L61+M61+N61</f>
        <v>151656.20000000001</v>
      </c>
    </row>
    <row r="62" spans="1:15" s="37" customFormat="1" ht="37.5" hidden="1" x14ac:dyDescent="0.3">
      <c r="A62" s="147"/>
      <c r="B62" s="148"/>
      <c r="C62" s="109" t="s">
        <v>21</v>
      </c>
      <c r="D62" s="111">
        <v>0</v>
      </c>
      <c r="E62" s="111">
        <v>0</v>
      </c>
      <c r="F62" s="75">
        <v>0</v>
      </c>
      <c r="G62" s="75">
        <v>0</v>
      </c>
      <c r="H62" s="75">
        <v>0</v>
      </c>
      <c r="I62" s="75"/>
      <c r="J62" s="75"/>
      <c r="K62" s="75"/>
      <c r="L62" s="75"/>
      <c r="M62" s="75"/>
      <c r="N62" s="75"/>
      <c r="O62" s="75">
        <v>0</v>
      </c>
    </row>
    <row r="63" spans="1:15" s="50" customFormat="1" ht="18.75" customHeight="1" x14ac:dyDescent="0.3">
      <c r="A63" s="147" t="s">
        <v>39</v>
      </c>
      <c r="B63" s="148" t="s">
        <v>143</v>
      </c>
      <c r="C63" s="109" t="s">
        <v>17</v>
      </c>
      <c r="D63" s="106">
        <f t="shared" ref="D63:O63" si="26">D66</f>
        <v>178868.55</v>
      </c>
      <c r="E63" s="106">
        <f t="shared" si="26"/>
        <v>206627.71</v>
      </c>
      <c r="F63" s="106">
        <f t="shared" si="26"/>
        <v>253578.4</v>
      </c>
      <c r="G63" s="106">
        <f t="shared" si="26"/>
        <v>299920.2</v>
      </c>
      <c r="H63" s="106">
        <f t="shared" si="26"/>
        <v>275314.90000000002</v>
      </c>
      <c r="I63" s="106">
        <f t="shared" si="26"/>
        <v>275971.3</v>
      </c>
      <c r="J63" s="106">
        <f t="shared" si="26"/>
        <v>254231.8</v>
      </c>
      <c r="K63" s="106">
        <f t="shared" si="26"/>
        <v>254231.8</v>
      </c>
      <c r="L63" s="106">
        <f t="shared" si="26"/>
        <v>254231.8</v>
      </c>
      <c r="M63" s="106">
        <f t="shared" si="26"/>
        <v>254231.8</v>
      </c>
      <c r="N63" s="106">
        <f t="shared" si="26"/>
        <v>254231.8</v>
      </c>
      <c r="O63" s="106">
        <f t="shared" si="26"/>
        <v>2761440.06</v>
      </c>
    </row>
    <row r="64" spans="1:15" s="50" customFormat="1" ht="37.5" hidden="1" customHeight="1" x14ac:dyDescent="0.3">
      <c r="A64" s="147"/>
      <c r="B64" s="148"/>
      <c r="C64" s="109" t="s">
        <v>140</v>
      </c>
      <c r="D64" s="106">
        <v>0</v>
      </c>
      <c r="E64" s="106">
        <v>0</v>
      </c>
      <c r="F64" s="106">
        <v>0</v>
      </c>
      <c r="G64" s="106">
        <v>0</v>
      </c>
      <c r="H64" s="106">
        <v>0</v>
      </c>
      <c r="I64" s="106">
        <v>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</row>
    <row r="65" spans="1:15" s="51" customFormat="1" ht="37.5" hidden="1" customHeight="1" x14ac:dyDescent="0.2">
      <c r="A65" s="147"/>
      <c r="B65" s="148"/>
      <c r="C65" s="109" t="s">
        <v>126</v>
      </c>
      <c r="D65" s="106">
        <v>0</v>
      </c>
      <c r="E65" s="106">
        <v>0</v>
      </c>
      <c r="F65" s="106">
        <v>0</v>
      </c>
      <c r="G65" s="106">
        <v>0</v>
      </c>
      <c r="H65" s="106">
        <v>0</v>
      </c>
      <c r="I65" s="106">
        <v>0</v>
      </c>
      <c r="J65" s="106">
        <v>0</v>
      </c>
      <c r="K65" s="106">
        <v>0</v>
      </c>
      <c r="L65" s="106">
        <v>0</v>
      </c>
      <c r="M65" s="106">
        <v>0</v>
      </c>
      <c r="N65" s="106">
        <v>0</v>
      </c>
      <c r="O65" s="106">
        <v>0</v>
      </c>
    </row>
    <row r="66" spans="1:15" s="92" customFormat="1" x14ac:dyDescent="0.3">
      <c r="A66" s="147"/>
      <c r="B66" s="148"/>
      <c r="C66" s="109" t="s">
        <v>128</v>
      </c>
      <c r="D66" s="106">
        <f t="shared" ref="D66:O66" si="27">D67</f>
        <v>178868.55</v>
      </c>
      <c r="E66" s="106">
        <f t="shared" si="27"/>
        <v>206627.71</v>
      </c>
      <c r="F66" s="106">
        <f t="shared" si="27"/>
        <v>253578.4</v>
      </c>
      <c r="G66" s="106">
        <f t="shared" si="27"/>
        <v>299920.2</v>
      </c>
      <c r="H66" s="106">
        <f t="shared" si="27"/>
        <v>275314.90000000002</v>
      </c>
      <c r="I66" s="106">
        <f t="shared" si="27"/>
        <v>275971.3</v>
      </c>
      <c r="J66" s="106">
        <f t="shared" si="27"/>
        <v>254231.8</v>
      </c>
      <c r="K66" s="106">
        <f t="shared" si="27"/>
        <v>254231.8</v>
      </c>
      <c r="L66" s="106">
        <f t="shared" si="27"/>
        <v>254231.8</v>
      </c>
      <c r="M66" s="106">
        <f t="shared" si="27"/>
        <v>254231.8</v>
      </c>
      <c r="N66" s="106">
        <f t="shared" si="27"/>
        <v>254231.8</v>
      </c>
      <c r="O66" s="106">
        <f t="shared" si="27"/>
        <v>2761440.06</v>
      </c>
    </row>
    <row r="67" spans="1:15" s="52" customFormat="1" ht="18.75" customHeight="1" x14ac:dyDescent="0.3">
      <c r="A67" s="147"/>
      <c r="B67" s="148"/>
      <c r="C67" s="153" t="s">
        <v>141</v>
      </c>
      <c r="D67" s="149">
        <v>178868.55</v>
      </c>
      <c r="E67" s="149">
        <v>206627.71</v>
      </c>
      <c r="F67" s="149">
        <v>253578.4</v>
      </c>
      <c r="G67" s="149">
        <v>299920.2</v>
      </c>
      <c r="H67" s="149">
        <v>275314.90000000002</v>
      </c>
      <c r="I67" s="149">
        <v>275971.3</v>
      </c>
      <c r="J67" s="149">
        <v>254231.8</v>
      </c>
      <c r="K67" s="149">
        <v>254231.8</v>
      </c>
      <c r="L67" s="149">
        <v>254231.8</v>
      </c>
      <c r="M67" s="149">
        <v>254231.8</v>
      </c>
      <c r="N67" s="149">
        <v>254231.8</v>
      </c>
      <c r="O67" s="149">
        <f>D67+E67+F67+G67+H67+I67+J67+K67+L67+M67+N67</f>
        <v>2761440.06</v>
      </c>
    </row>
    <row r="68" spans="1:15" ht="44.25" customHeight="1" x14ac:dyDescent="0.25">
      <c r="A68" s="147"/>
      <c r="B68" s="148"/>
      <c r="C68" s="153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</row>
    <row r="69" spans="1:15" s="52" customFormat="1" ht="18.75" customHeight="1" x14ac:dyDescent="0.3">
      <c r="A69" s="147" t="s">
        <v>41</v>
      </c>
      <c r="B69" s="148" t="s">
        <v>144</v>
      </c>
      <c r="C69" s="109" t="s">
        <v>17</v>
      </c>
      <c r="D69" s="106">
        <f t="shared" ref="D69:O69" si="28">D72</f>
        <v>890308.44</v>
      </c>
      <c r="E69" s="106">
        <f t="shared" si="28"/>
        <v>881847.04</v>
      </c>
      <c r="F69" s="106">
        <f t="shared" si="28"/>
        <v>1005516.67</v>
      </c>
      <c r="G69" s="106">
        <f t="shared" si="28"/>
        <v>1163542.1000000001</v>
      </c>
      <c r="H69" s="106">
        <f t="shared" si="28"/>
        <v>1112503.7</v>
      </c>
      <c r="I69" s="106">
        <f t="shared" si="28"/>
        <v>1116682.3999999999</v>
      </c>
      <c r="J69" s="106">
        <f t="shared" si="28"/>
        <v>989374.4</v>
      </c>
      <c r="K69" s="106">
        <f t="shared" si="28"/>
        <v>989374.4</v>
      </c>
      <c r="L69" s="106">
        <f t="shared" si="28"/>
        <v>989374.4</v>
      </c>
      <c r="M69" s="106">
        <f t="shared" si="28"/>
        <v>989374.4</v>
      </c>
      <c r="N69" s="106">
        <f t="shared" si="28"/>
        <v>989374.4</v>
      </c>
      <c r="O69" s="106">
        <f t="shared" si="28"/>
        <v>11117272.350000001</v>
      </c>
    </row>
    <row r="70" spans="1:15" s="52" customFormat="1" ht="37.5" hidden="1" customHeight="1" x14ac:dyDescent="0.3">
      <c r="A70" s="147"/>
      <c r="B70" s="148"/>
      <c r="C70" s="109" t="s">
        <v>140</v>
      </c>
      <c r="D70" s="106">
        <v>0</v>
      </c>
      <c r="E70" s="106">
        <v>0</v>
      </c>
      <c r="F70" s="106">
        <v>0</v>
      </c>
      <c r="G70" s="106">
        <v>0</v>
      </c>
      <c r="H70" s="106">
        <v>0</v>
      </c>
      <c r="I70" s="106">
        <v>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</row>
    <row r="71" spans="1:15" ht="37.5" hidden="1" customHeight="1" x14ac:dyDescent="0.25">
      <c r="A71" s="147"/>
      <c r="B71" s="148"/>
      <c r="C71" s="109" t="s">
        <v>126</v>
      </c>
      <c r="D71" s="106">
        <v>0</v>
      </c>
      <c r="E71" s="106">
        <v>0</v>
      </c>
      <c r="F71" s="106">
        <v>0</v>
      </c>
      <c r="G71" s="106">
        <v>0</v>
      </c>
      <c r="H71" s="106">
        <v>0</v>
      </c>
      <c r="I71" s="106">
        <v>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</row>
    <row r="72" spans="1:15" s="92" customFormat="1" x14ac:dyDescent="0.3">
      <c r="A72" s="147"/>
      <c r="B72" s="148"/>
      <c r="C72" s="109" t="s">
        <v>128</v>
      </c>
      <c r="D72" s="106">
        <f t="shared" ref="D72:O72" si="29">D73</f>
        <v>890308.44</v>
      </c>
      <c r="E72" s="106">
        <f t="shared" si="29"/>
        <v>881847.04</v>
      </c>
      <c r="F72" s="106">
        <f t="shared" si="29"/>
        <v>1005516.67</v>
      </c>
      <c r="G72" s="106">
        <f t="shared" si="29"/>
        <v>1163542.1000000001</v>
      </c>
      <c r="H72" s="106">
        <f t="shared" si="29"/>
        <v>1112503.7</v>
      </c>
      <c r="I72" s="106">
        <f t="shared" si="29"/>
        <v>1116682.3999999999</v>
      </c>
      <c r="J72" s="106">
        <f t="shared" si="29"/>
        <v>989374.4</v>
      </c>
      <c r="K72" s="106">
        <f t="shared" si="29"/>
        <v>989374.4</v>
      </c>
      <c r="L72" s="106">
        <f t="shared" si="29"/>
        <v>989374.4</v>
      </c>
      <c r="M72" s="106">
        <f t="shared" si="29"/>
        <v>989374.4</v>
      </c>
      <c r="N72" s="106">
        <f t="shared" si="29"/>
        <v>989374.4</v>
      </c>
      <c r="O72" s="106">
        <f t="shared" si="29"/>
        <v>11117272.350000001</v>
      </c>
    </row>
    <row r="73" spans="1:15" s="52" customFormat="1" ht="18.75" customHeight="1" x14ac:dyDescent="0.3">
      <c r="A73" s="147"/>
      <c r="B73" s="148"/>
      <c r="C73" s="153" t="s">
        <v>141</v>
      </c>
      <c r="D73" s="149">
        <v>890308.44</v>
      </c>
      <c r="E73" s="149">
        <v>881847.04</v>
      </c>
      <c r="F73" s="149">
        <v>1005516.67</v>
      </c>
      <c r="G73" s="149">
        <v>1163542.1000000001</v>
      </c>
      <c r="H73" s="149">
        <v>1112503.7</v>
      </c>
      <c r="I73" s="149">
        <v>1116682.3999999999</v>
      </c>
      <c r="J73" s="149">
        <v>989374.4</v>
      </c>
      <c r="K73" s="149">
        <v>989374.4</v>
      </c>
      <c r="L73" s="149">
        <v>989374.4</v>
      </c>
      <c r="M73" s="149">
        <v>989374.4</v>
      </c>
      <c r="N73" s="149">
        <v>989374.4</v>
      </c>
      <c r="O73" s="149">
        <f>D73+E73+F73+G73+H73+I73+J73+K73+L73+M73+N73</f>
        <v>11117272.350000001</v>
      </c>
    </row>
    <row r="74" spans="1:15" ht="42.75" customHeight="1" x14ac:dyDescent="0.25">
      <c r="A74" s="147"/>
      <c r="B74" s="148"/>
      <c r="C74" s="153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</row>
    <row r="75" spans="1:15" s="50" customFormat="1" hidden="1" x14ac:dyDescent="0.3">
      <c r="A75" s="147"/>
      <c r="B75" s="148"/>
      <c r="C75" s="109" t="s">
        <v>20</v>
      </c>
      <c r="D75" s="111">
        <v>0</v>
      </c>
      <c r="E75" s="111">
        <v>0</v>
      </c>
      <c r="F75" s="75">
        <v>0</v>
      </c>
      <c r="G75" s="75">
        <v>0</v>
      </c>
      <c r="H75" s="75">
        <v>0</v>
      </c>
      <c r="I75" s="75"/>
      <c r="J75" s="111"/>
      <c r="K75" s="111"/>
      <c r="L75" s="111"/>
      <c r="M75" s="111"/>
      <c r="N75" s="111"/>
      <c r="O75" s="111">
        <v>0</v>
      </c>
    </row>
    <row r="76" spans="1:15" s="50" customFormat="1" ht="37.5" hidden="1" x14ac:dyDescent="0.3">
      <c r="A76" s="147"/>
      <c r="B76" s="148"/>
      <c r="C76" s="109" t="s">
        <v>21</v>
      </c>
      <c r="D76" s="111">
        <v>0</v>
      </c>
      <c r="E76" s="111">
        <v>0</v>
      </c>
      <c r="F76" s="75">
        <v>0</v>
      </c>
      <c r="G76" s="75">
        <v>0</v>
      </c>
      <c r="H76" s="75">
        <v>0</v>
      </c>
      <c r="I76" s="75"/>
      <c r="J76" s="111"/>
      <c r="K76" s="111"/>
      <c r="L76" s="111"/>
      <c r="M76" s="111"/>
      <c r="N76" s="111"/>
      <c r="O76" s="111">
        <v>0</v>
      </c>
    </row>
    <row r="77" spans="1:15" s="50" customFormat="1" ht="19.5" customHeight="1" x14ac:dyDescent="0.3">
      <c r="A77" s="147" t="s">
        <v>43</v>
      </c>
      <c r="B77" s="148" t="s">
        <v>206</v>
      </c>
      <c r="C77" s="109" t="s">
        <v>17</v>
      </c>
      <c r="D77" s="106">
        <f>D78</f>
        <v>1387.49</v>
      </c>
      <c r="E77" s="110" t="s">
        <v>127</v>
      </c>
      <c r="F77" s="110" t="s">
        <v>127</v>
      </c>
      <c r="G77" s="110" t="s">
        <v>127</v>
      </c>
      <c r="H77" s="110" t="s">
        <v>127</v>
      </c>
      <c r="I77" s="110" t="s">
        <v>127</v>
      </c>
      <c r="J77" s="110" t="s">
        <v>127</v>
      </c>
      <c r="K77" s="110" t="s">
        <v>127</v>
      </c>
      <c r="L77" s="110" t="s">
        <v>127</v>
      </c>
      <c r="M77" s="110" t="s">
        <v>127</v>
      </c>
      <c r="N77" s="110" t="s">
        <v>127</v>
      </c>
      <c r="O77" s="106">
        <f>O78</f>
        <v>1387.49</v>
      </c>
    </row>
    <row r="78" spans="1:15" s="85" customFormat="1" x14ac:dyDescent="0.3">
      <c r="A78" s="147"/>
      <c r="B78" s="148"/>
      <c r="C78" s="109" t="s">
        <v>128</v>
      </c>
      <c r="D78" s="106">
        <f>D79</f>
        <v>1387.49</v>
      </c>
      <c r="E78" s="110" t="s">
        <v>127</v>
      </c>
      <c r="F78" s="110" t="s">
        <v>127</v>
      </c>
      <c r="G78" s="110" t="s">
        <v>127</v>
      </c>
      <c r="H78" s="110" t="s">
        <v>127</v>
      </c>
      <c r="I78" s="110" t="s">
        <v>127</v>
      </c>
      <c r="J78" s="110" t="s">
        <v>127</v>
      </c>
      <c r="K78" s="110" t="s">
        <v>127</v>
      </c>
      <c r="L78" s="110" t="s">
        <v>127</v>
      </c>
      <c r="M78" s="110" t="s">
        <v>127</v>
      </c>
      <c r="N78" s="110" t="s">
        <v>127</v>
      </c>
      <c r="O78" s="106">
        <f>O79</f>
        <v>1387.49</v>
      </c>
    </row>
    <row r="79" spans="1:15" s="50" customFormat="1" ht="18.75" customHeight="1" x14ac:dyDescent="0.3">
      <c r="A79" s="147"/>
      <c r="B79" s="148"/>
      <c r="C79" s="153" t="s">
        <v>141</v>
      </c>
      <c r="D79" s="149">
        <v>1387.49</v>
      </c>
      <c r="E79" s="149" t="s">
        <v>127</v>
      </c>
      <c r="F79" s="149" t="s">
        <v>127</v>
      </c>
      <c r="G79" s="149" t="s">
        <v>127</v>
      </c>
      <c r="H79" s="149" t="s">
        <v>127</v>
      </c>
      <c r="I79" s="149" t="s">
        <v>127</v>
      </c>
      <c r="J79" s="149" t="s">
        <v>127</v>
      </c>
      <c r="K79" s="149" t="s">
        <v>127</v>
      </c>
      <c r="L79" s="149" t="s">
        <v>127</v>
      </c>
      <c r="M79" s="149" t="s">
        <v>127</v>
      </c>
      <c r="N79" s="149" t="s">
        <v>127</v>
      </c>
      <c r="O79" s="149">
        <f>D79</f>
        <v>1387.49</v>
      </c>
    </row>
    <row r="80" spans="1:15" s="51" customFormat="1" ht="44.25" customHeight="1" x14ac:dyDescent="0.2">
      <c r="A80" s="147"/>
      <c r="B80" s="148"/>
      <c r="C80" s="153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</row>
    <row r="81" spans="1:15" s="50" customFormat="1" ht="18.75" hidden="1" customHeight="1" x14ac:dyDescent="0.3">
      <c r="A81" s="112"/>
      <c r="B81" s="115"/>
      <c r="C81" s="104" t="s">
        <v>20</v>
      </c>
      <c r="D81" s="111">
        <v>0</v>
      </c>
      <c r="E81" s="111">
        <v>0</v>
      </c>
      <c r="F81" s="75">
        <v>0</v>
      </c>
      <c r="G81" s="75">
        <v>0</v>
      </c>
      <c r="H81" s="75">
        <v>0</v>
      </c>
      <c r="I81" s="75"/>
      <c r="J81" s="75"/>
      <c r="K81" s="75"/>
      <c r="L81" s="75"/>
      <c r="M81" s="75"/>
      <c r="N81" s="75"/>
      <c r="O81" s="75">
        <v>0</v>
      </c>
    </row>
    <row r="82" spans="1:15" s="50" customFormat="1" ht="37.5" hidden="1" customHeight="1" x14ac:dyDescent="0.3">
      <c r="A82" s="112"/>
      <c r="B82" s="115"/>
      <c r="C82" s="104" t="s">
        <v>21</v>
      </c>
      <c r="D82" s="111">
        <v>0</v>
      </c>
      <c r="E82" s="111">
        <v>0</v>
      </c>
      <c r="F82" s="75">
        <v>0</v>
      </c>
      <c r="G82" s="75">
        <v>0</v>
      </c>
      <c r="H82" s="75">
        <v>0</v>
      </c>
      <c r="I82" s="75"/>
      <c r="J82" s="75"/>
      <c r="K82" s="75"/>
      <c r="L82" s="75"/>
      <c r="M82" s="75"/>
      <c r="N82" s="75"/>
      <c r="O82" s="75">
        <v>0</v>
      </c>
    </row>
    <row r="83" spans="1:15" s="37" customFormat="1" ht="18.75" customHeight="1" x14ac:dyDescent="0.3">
      <c r="A83" s="147" t="s">
        <v>45</v>
      </c>
      <c r="B83" s="159" t="s">
        <v>145</v>
      </c>
      <c r="C83" s="109" t="s">
        <v>17</v>
      </c>
      <c r="D83" s="106">
        <f>D84+D87+D91</f>
        <v>331604.31000000006</v>
      </c>
      <c r="E83" s="106">
        <f>E84+E87+E91</f>
        <v>299016.88</v>
      </c>
      <c r="F83" s="106">
        <f>F84+F87+F91</f>
        <v>263775.63</v>
      </c>
      <c r="G83" s="106">
        <f>G87+G91</f>
        <v>585645.52999999991</v>
      </c>
      <c r="H83" s="106">
        <f t="shared" ref="H83:N83" si="30">H87</f>
        <v>280956.2</v>
      </c>
      <c r="I83" s="106">
        <f t="shared" si="30"/>
        <v>32043</v>
      </c>
      <c r="J83" s="106">
        <f t="shared" si="30"/>
        <v>40112.1</v>
      </c>
      <c r="K83" s="106">
        <f t="shared" si="30"/>
        <v>40112.1</v>
      </c>
      <c r="L83" s="106">
        <f t="shared" si="30"/>
        <v>40112.1</v>
      </c>
      <c r="M83" s="106">
        <f t="shared" si="30"/>
        <v>40112.1</v>
      </c>
      <c r="N83" s="106">
        <f t="shared" si="30"/>
        <v>40112.1</v>
      </c>
      <c r="O83" s="106">
        <f>O84+O87+O91</f>
        <v>1964824.27</v>
      </c>
    </row>
    <row r="84" spans="1:15" s="91" customFormat="1" x14ac:dyDescent="0.3">
      <c r="A84" s="147"/>
      <c r="B84" s="159"/>
      <c r="C84" s="109" t="s">
        <v>138</v>
      </c>
      <c r="D84" s="106">
        <f>D85</f>
        <v>91302.6</v>
      </c>
      <c r="E84" s="106">
        <f>E85</f>
        <v>98940.800000000003</v>
      </c>
      <c r="F84" s="106">
        <f>F85</f>
        <v>31292.080000000002</v>
      </c>
      <c r="G84" s="110" t="s">
        <v>127</v>
      </c>
      <c r="H84" s="110" t="s">
        <v>127</v>
      </c>
      <c r="I84" s="110" t="s">
        <v>127</v>
      </c>
      <c r="J84" s="110" t="s">
        <v>127</v>
      </c>
      <c r="K84" s="110" t="s">
        <v>127</v>
      </c>
      <c r="L84" s="110" t="s">
        <v>127</v>
      </c>
      <c r="M84" s="110" t="s">
        <v>127</v>
      </c>
      <c r="N84" s="110" t="s">
        <v>127</v>
      </c>
      <c r="O84" s="106">
        <f>O85</f>
        <v>190243.40000000002</v>
      </c>
    </row>
    <row r="85" spans="1:15" s="37" customFormat="1" ht="18.75" customHeight="1" x14ac:dyDescent="0.3">
      <c r="A85" s="147"/>
      <c r="B85" s="159"/>
      <c r="C85" s="153" t="s">
        <v>141</v>
      </c>
      <c r="D85" s="149">
        <v>91302.6</v>
      </c>
      <c r="E85" s="149">
        <v>98940.800000000003</v>
      </c>
      <c r="F85" s="149">
        <v>31292.080000000002</v>
      </c>
      <c r="G85" s="154" t="s">
        <v>127</v>
      </c>
      <c r="H85" s="154" t="s">
        <v>127</v>
      </c>
      <c r="I85" s="154" t="s">
        <v>127</v>
      </c>
      <c r="J85" s="154" t="s">
        <v>127</v>
      </c>
      <c r="K85" s="154" t="s">
        <v>127</v>
      </c>
      <c r="L85" s="154" t="s">
        <v>127</v>
      </c>
      <c r="M85" s="154" t="s">
        <v>127</v>
      </c>
      <c r="N85" s="154" t="s">
        <v>127</v>
      </c>
      <c r="O85" s="149">
        <f>D85+E85</f>
        <v>190243.40000000002</v>
      </c>
    </row>
    <row r="86" spans="1:15" s="2" customFormat="1" ht="46.5" customHeight="1" x14ac:dyDescent="0.25">
      <c r="A86" s="147"/>
      <c r="B86" s="159"/>
      <c r="C86" s="153"/>
      <c r="D86" s="149"/>
      <c r="E86" s="149"/>
      <c r="F86" s="149"/>
      <c r="G86" s="154"/>
      <c r="H86" s="154"/>
      <c r="I86" s="154"/>
      <c r="J86" s="154"/>
      <c r="K86" s="154"/>
      <c r="L86" s="154"/>
      <c r="M86" s="154"/>
      <c r="N86" s="154"/>
      <c r="O86" s="149"/>
    </row>
    <row r="87" spans="1:15" s="92" customFormat="1" x14ac:dyDescent="0.3">
      <c r="A87" s="147"/>
      <c r="B87" s="159"/>
      <c r="C87" s="109" t="s">
        <v>128</v>
      </c>
      <c r="D87" s="106">
        <f>D89</f>
        <v>237781.68</v>
      </c>
      <c r="E87" s="106">
        <f t="shared" ref="E87:N87" si="31">E89</f>
        <v>197301.98</v>
      </c>
      <c r="F87" s="106">
        <f t="shared" si="31"/>
        <v>227902.35</v>
      </c>
      <c r="G87" s="106">
        <f>G89+G90</f>
        <v>581445.52999999991</v>
      </c>
      <c r="H87" s="106">
        <f>H89+H90</f>
        <v>280956.2</v>
      </c>
      <c r="I87" s="106">
        <f t="shared" si="31"/>
        <v>32043</v>
      </c>
      <c r="J87" s="106">
        <f t="shared" si="31"/>
        <v>40112.1</v>
      </c>
      <c r="K87" s="106">
        <f t="shared" si="31"/>
        <v>40112.1</v>
      </c>
      <c r="L87" s="106">
        <f t="shared" si="31"/>
        <v>40112.1</v>
      </c>
      <c r="M87" s="106">
        <f t="shared" si="31"/>
        <v>40112.1</v>
      </c>
      <c r="N87" s="106">
        <f t="shared" si="31"/>
        <v>40112.1</v>
      </c>
      <c r="O87" s="106">
        <f>O89+O90</f>
        <v>1757991.2400000002</v>
      </c>
    </row>
    <row r="88" spans="1:15" s="52" customFormat="1" ht="18.75" customHeight="1" x14ac:dyDescent="0.3">
      <c r="A88" s="147"/>
      <c r="B88" s="159"/>
      <c r="C88" s="109" t="s">
        <v>125</v>
      </c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</row>
    <row r="89" spans="1:15" ht="44.25" customHeight="1" x14ac:dyDescent="0.25">
      <c r="A89" s="147"/>
      <c r="B89" s="159"/>
      <c r="C89" s="109" t="s">
        <v>126</v>
      </c>
      <c r="D89" s="106">
        <v>237781.68</v>
      </c>
      <c r="E89" s="106">
        <v>197301.98</v>
      </c>
      <c r="F89" s="106">
        <v>227902.35</v>
      </c>
      <c r="G89" s="106">
        <v>568338.82999999996</v>
      </c>
      <c r="H89" s="106">
        <v>32043</v>
      </c>
      <c r="I89" s="106">
        <v>32043</v>
      </c>
      <c r="J89" s="106">
        <v>40112.1</v>
      </c>
      <c r="K89" s="106">
        <v>40112.1</v>
      </c>
      <c r="L89" s="106">
        <v>40112.1</v>
      </c>
      <c r="M89" s="106">
        <v>40112.1</v>
      </c>
      <c r="N89" s="106">
        <v>40112.1</v>
      </c>
      <c r="O89" s="106">
        <f>D89+E89+F89+G89+H89+I89+J89+K89+L89+M89+N89</f>
        <v>1495971.3400000003</v>
      </c>
    </row>
    <row r="90" spans="1:15" ht="44.25" customHeight="1" x14ac:dyDescent="0.25">
      <c r="A90" s="147"/>
      <c r="B90" s="159"/>
      <c r="C90" s="109" t="s">
        <v>207</v>
      </c>
      <c r="D90" s="106" t="s">
        <v>127</v>
      </c>
      <c r="E90" s="106" t="s">
        <v>127</v>
      </c>
      <c r="F90" s="106" t="s">
        <v>127</v>
      </c>
      <c r="G90" s="106">
        <v>13106.7</v>
      </c>
      <c r="H90" s="106">
        <v>248913.2</v>
      </c>
      <c r="I90" s="106" t="s">
        <v>127</v>
      </c>
      <c r="J90" s="106" t="s">
        <v>127</v>
      </c>
      <c r="K90" s="106" t="s">
        <v>127</v>
      </c>
      <c r="L90" s="106" t="s">
        <v>127</v>
      </c>
      <c r="M90" s="106" t="s">
        <v>127</v>
      </c>
      <c r="N90" s="106" t="s">
        <v>127</v>
      </c>
      <c r="O90" s="106">
        <f>G90+H90</f>
        <v>262019.90000000002</v>
      </c>
    </row>
    <row r="91" spans="1:15" s="86" customFormat="1" x14ac:dyDescent="0.3">
      <c r="A91" s="147"/>
      <c r="B91" s="159"/>
      <c r="C91" s="109" t="s">
        <v>20</v>
      </c>
      <c r="D91" s="106">
        <v>2520.0300000000002</v>
      </c>
      <c r="E91" s="106">
        <v>2774.1</v>
      </c>
      <c r="F91" s="106">
        <v>4581.2</v>
      </c>
      <c r="G91" s="149">
        <v>4200</v>
      </c>
      <c r="H91" s="110">
        <v>2514.3000000000002</v>
      </c>
      <c r="I91" s="110" t="s">
        <v>127</v>
      </c>
      <c r="J91" s="110" t="s">
        <v>127</v>
      </c>
      <c r="K91" s="110" t="s">
        <v>127</v>
      </c>
      <c r="L91" s="110" t="s">
        <v>127</v>
      </c>
      <c r="M91" s="110" t="s">
        <v>127</v>
      </c>
      <c r="N91" s="110" t="s">
        <v>127</v>
      </c>
      <c r="O91" s="106">
        <f>D91+E91+F91+H91+G91</f>
        <v>16589.63</v>
      </c>
    </row>
    <row r="92" spans="1:15" s="50" customFormat="1" ht="37.5" hidden="1" customHeight="1" x14ac:dyDescent="0.3">
      <c r="A92" s="147"/>
      <c r="B92" s="159"/>
      <c r="C92" s="109" t="s">
        <v>21</v>
      </c>
      <c r="D92" s="111">
        <v>0</v>
      </c>
      <c r="E92" s="111">
        <v>0</v>
      </c>
      <c r="F92" s="106">
        <v>0</v>
      </c>
      <c r="G92" s="149">
        <v>0</v>
      </c>
      <c r="H92" s="75">
        <v>0</v>
      </c>
      <c r="I92" s="75"/>
      <c r="J92" s="75"/>
      <c r="K92" s="75"/>
      <c r="L92" s="75"/>
      <c r="M92" s="75"/>
      <c r="N92" s="75"/>
      <c r="O92" s="75">
        <v>0</v>
      </c>
    </row>
    <row r="93" spans="1:15" s="50" customFormat="1" ht="18.75" customHeight="1" x14ac:dyDescent="0.3">
      <c r="A93" s="147" t="s">
        <v>47</v>
      </c>
      <c r="B93" s="159" t="s">
        <v>146</v>
      </c>
      <c r="C93" s="109" t="s">
        <v>17</v>
      </c>
      <c r="D93" s="106">
        <f>D94+D97+D100</f>
        <v>495808.86000000004</v>
      </c>
      <c r="E93" s="106">
        <f>E94+E97+E100</f>
        <v>68116.13</v>
      </c>
      <c r="F93" s="106">
        <f>F94+F97+F100</f>
        <v>74496.899999999994</v>
      </c>
      <c r="G93" s="106">
        <f t="shared" ref="G93:N93" si="32">G97+G100</f>
        <v>12332.75</v>
      </c>
      <c r="H93" s="106">
        <f t="shared" si="32"/>
        <v>11267.7</v>
      </c>
      <c r="I93" s="106">
        <f t="shared" si="32"/>
        <v>11267.7</v>
      </c>
      <c r="J93" s="106">
        <f t="shared" si="32"/>
        <v>11267.4</v>
      </c>
      <c r="K93" s="106">
        <f t="shared" si="32"/>
        <v>11267.4</v>
      </c>
      <c r="L93" s="106">
        <f t="shared" si="32"/>
        <v>11267.4</v>
      </c>
      <c r="M93" s="106">
        <f t="shared" si="32"/>
        <v>11267.4</v>
      </c>
      <c r="N93" s="106">
        <f t="shared" si="32"/>
        <v>11267.4</v>
      </c>
      <c r="O93" s="106">
        <f>O94+O97+O100</f>
        <v>685659.64</v>
      </c>
    </row>
    <row r="94" spans="1:15" s="87" customFormat="1" x14ac:dyDescent="0.3">
      <c r="A94" s="147"/>
      <c r="B94" s="159"/>
      <c r="C94" s="109" t="s">
        <v>138</v>
      </c>
      <c r="D94" s="106">
        <f>D95</f>
        <v>345426.2</v>
      </c>
      <c r="E94" s="106">
        <f>E95</f>
        <v>51072.2</v>
      </c>
      <c r="F94" s="106">
        <f>F95</f>
        <v>43967.4</v>
      </c>
      <c r="G94" s="110" t="s">
        <v>127</v>
      </c>
      <c r="H94" s="110" t="s">
        <v>127</v>
      </c>
      <c r="I94" s="110" t="s">
        <v>127</v>
      </c>
      <c r="J94" s="110" t="s">
        <v>127</v>
      </c>
      <c r="K94" s="110" t="s">
        <v>127</v>
      </c>
      <c r="L94" s="110" t="s">
        <v>127</v>
      </c>
      <c r="M94" s="110" t="s">
        <v>127</v>
      </c>
      <c r="N94" s="110" t="s">
        <v>127</v>
      </c>
      <c r="O94" s="106">
        <f>O95</f>
        <v>396498.4</v>
      </c>
    </row>
    <row r="95" spans="1:15" s="50" customFormat="1" ht="18.75" customHeight="1" x14ac:dyDescent="0.3">
      <c r="A95" s="147"/>
      <c r="B95" s="159"/>
      <c r="C95" s="153" t="s">
        <v>141</v>
      </c>
      <c r="D95" s="149">
        <v>345426.2</v>
      </c>
      <c r="E95" s="149">
        <v>51072.2</v>
      </c>
      <c r="F95" s="149">
        <v>43967.4</v>
      </c>
      <c r="G95" s="149" t="s">
        <v>127</v>
      </c>
      <c r="H95" s="149" t="s">
        <v>127</v>
      </c>
      <c r="I95" s="149" t="s">
        <v>127</v>
      </c>
      <c r="J95" s="149" t="s">
        <v>127</v>
      </c>
      <c r="K95" s="149" t="s">
        <v>127</v>
      </c>
      <c r="L95" s="149" t="s">
        <v>127</v>
      </c>
      <c r="M95" s="149" t="s">
        <v>127</v>
      </c>
      <c r="N95" s="149" t="s">
        <v>127</v>
      </c>
      <c r="O95" s="149">
        <f>D95+E95</f>
        <v>396498.4</v>
      </c>
    </row>
    <row r="96" spans="1:15" s="50" customFormat="1" ht="42.75" customHeight="1" x14ac:dyDescent="0.3">
      <c r="A96" s="147"/>
      <c r="B96" s="159"/>
      <c r="C96" s="153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</row>
    <row r="97" spans="1:15" s="85" customFormat="1" x14ac:dyDescent="0.3">
      <c r="A97" s="147"/>
      <c r="B97" s="159"/>
      <c r="C97" s="109" t="s">
        <v>128</v>
      </c>
      <c r="D97" s="106">
        <f t="shared" ref="D97:O97" si="33">D98</f>
        <v>123556.6</v>
      </c>
      <c r="E97" s="106">
        <f t="shared" si="33"/>
        <v>16262.8</v>
      </c>
      <c r="F97" s="106">
        <f t="shared" si="33"/>
        <v>29752.5</v>
      </c>
      <c r="G97" s="106">
        <f t="shared" si="33"/>
        <v>12209.4</v>
      </c>
      <c r="H97" s="106">
        <f t="shared" si="33"/>
        <v>11155</v>
      </c>
      <c r="I97" s="106">
        <f t="shared" si="33"/>
        <v>11155</v>
      </c>
      <c r="J97" s="106">
        <f t="shared" si="33"/>
        <v>10704</v>
      </c>
      <c r="K97" s="106">
        <f t="shared" si="33"/>
        <v>10704</v>
      </c>
      <c r="L97" s="106">
        <f t="shared" si="33"/>
        <v>10704</v>
      </c>
      <c r="M97" s="106">
        <f t="shared" si="33"/>
        <v>10704</v>
      </c>
      <c r="N97" s="106">
        <f t="shared" si="33"/>
        <v>10704</v>
      </c>
      <c r="O97" s="106">
        <f t="shared" si="33"/>
        <v>257611.3</v>
      </c>
    </row>
    <row r="98" spans="1:15" s="50" customFormat="1" ht="18.75" customHeight="1" x14ac:dyDescent="0.3">
      <c r="A98" s="147"/>
      <c r="B98" s="159"/>
      <c r="C98" s="153" t="s">
        <v>141</v>
      </c>
      <c r="D98" s="149">
        <v>123556.6</v>
      </c>
      <c r="E98" s="149">
        <v>16262.8</v>
      </c>
      <c r="F98" s="149">
        <v>29752.5</v>
      </c>
      <c r="G98" s="149">
        <v>12209.4</v>
      </c>
      <c r="H98" s="149">
        <v>11155</v>
      </c>
      <c r="I98" s="149">
        <v>11155</v>
      </c>
      <c r="J98" s="149">
        <v>10704</v>
      </c>
      <c r="K98" s="149">
        <v>10704</v>
      </c>
      <c r="L98" s="149">
        <v>10704</v>
      </c>
      <c r="M98" s="149">
        <v>10704</v>
      </c>
      <c r="N98" s="149">
        <v>10704</v>
      </c>
      <c r="O98" s="149">
        <f>D98+E98+F98+G98+H98+I98+J98+K98+L98+M98+N98</f>
        <v>257611.3</v>
      </c>
    </row>
    <row r="99" spans="1:15" s="50" customFormat="1" ht="42" customHeight="1" x14ac:dyDescent="0.3">
      <c r="A99" s="147"/>
      <c r="B99" s="159"/>
      <c r="C99" s="153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</row>
    <row r="100" spans="1:15" s="86" customFormat="1" x14ac:dyDescent="0.3">
      <c r="A100" s="147"/>
      <c r="B100" s="159"/>
      <c r="C100" s="109" t="s">
        <v>204</v>
      </c>
      <c r="D100" s="106">
        <v>26826.06</v>
      </c>
      <c r="E100" s="106">
        <v>781.13</v>
      </c>
      <c r="F100" s="106">
        <v>777</v>
      </c>
      <c r="G100" s="106">
        <v>123.35</v>
      </c>
      <c r="H100" s="106">
        <v>112.7</v>
      </c>
      <c r="I100" s="106">
        <v>112.7</v>
      </c>
      <c r="J100" s="106">
        <v>563.4</v>
      </c>
      <c r="K100" s="106">
        <v>563.4</v>
      </c>
      <c r="L100" s="106">
        <v>563.4</v>
      </c>
      <c r="M100" s="106">
        <v>563.4</v>
      </c>
      <c r="N100" s="106">
        <v>563.4</v>
      </c>
      <c r="O100" s="106">
        <f>D100+E100+F100+G100+H100+I100+J100+K100+L100+M100+N100</f>
        <v>31549.94000000001</v>
      </c>
    </row>
    <row r="101" spans="1:15" s="52" customFormat="1" ht="29.25" hidden="1" customHeight="1" x14ac:dyDescent="0.3">
      <c r="A101" s="157" t="s">
        <v>47</v>
      </c>
      <c r="B101" s="158" t="s">
        <v>147</v>
      </c>
      <c r="C101" s="104" t="s">
        <v>17</v>
      </c>
      <c r="D101" s="111">
        <v>447064.6</v>
      </c>
      <c r="E101" s="111">
        <v>0</v>
      </c>
      <c r="F101" s="75">
        <v>0</v>
      </c>
      <c r="G101" s="75">
        <v>0</v>
      </c>
      <c r="H101" s="75">
        <v>0</v>
      </c>
      <c r="I101" s="75"/>
      <c r="J101" s="75"/>
      <c r="K101" s="75"/>
      <c r="L101" s="75"/>
      <c r="M101" s="75"/>
      <c r="N101" s="75"/>
      <c r="O101" s="75">
        <v>447064.6</v>
      </c>
    </row>
    <row r="102" spans="1:15" s="52" customFormat="1" hidden="1" x14ac:dyDescent="0.3">
      <c r="A102" s="157"/>
      <c r="B102" s="158"/>
      <c r="C102" s="104" t="s">
        <v>138</v>
      </c>
      <c r="D102" s="111">
        <v>318323.40000000002</v>
      </c>
      <c r="E102" s="111">
        <v>0</v>
      </c>
      <c r="F102" s="75">
        <v>0</v>
      </c>
      <c r="G102" s="75">
        <v>0</v>
      </c>
      <c r="H102" s="75">
        <v>0</v>
      </c>
      <c r="I102" s="75"/>
      <c r="J102" s="75"/>
      <c r="K102" s="75"/>
      <c r="L102" s="75"/>
      <c r="M102" s="75"/>
      <c r="N102" s="75"/>
      <c r="O102" s="75">
        <v>318323.40000000002</v>
      </c>
    </row>
    <row r="103" spans="1:15" s="52" customFormat="1" hidden="1" x14ac:dyDescent="0.3">
      <c r="A103" s="157"/>
      <c r="B103" s="158"/>
      <c r="C103" s="104" t="s">
        <v>148</v>
      </c>
      <c r="D103" s="111"/>
      <c r="E103" s="111"/>
      <c r="F103" s="75"/>
      <c r="G103" s="75"/>
      <c r="H103" s="75"/>
      <c r="I103" s="75"/>
      <c r="J103" s="75"/>
      <c r="K103" s="75"/>
      <c r="L103" s="75"/>
      <c r="M103" s="75"/>
      <c r="N103" s="75"/>
      <c r="O103" s="75"/>
    </row>
    <row r="104" spans="1:15" ht="37.5" hidden="1" x14ac:dyDescent="0.25">
      <c r="A104" s="157"/>
      <c r="B104" s="158"/>
      <c r="C104" s="104" t="s">
        <v>126</v>
      </c>
      <c r="D104" s="111">
        <v>318323.40000000002</v>
      </c>
      <c r="E104" s="111">
        <v>0</v>
      </c>
      <c r="F104" s="75">
        <v>0</v>
      </c>
      <c r="G104" s="75">
        <v>0</v>
      </c>
      <c r="H104" s="75">
        <v>0</v>
      </c>
      <c r="I104" s="75"/>
      <c r="J104" s="75"/>
      <c r="K104" s="75"/>
      <c r="L104" s="75"/>
      <c r="M104" s="75"/>
      <c r="N104" s="75"/>
      <c r="O104" s="75">
        <v>318323.40000000002</v>
      </c>
    </row>
    <row r="105" spans="1:15" s="52" customFormat="1" hidden="1" x14ac:dyDescent="0.3">
      <c r="A105" s="157"/>
      <c r="B105" s="158"/>
      <c r="C105" s="104" t="s">
        <v>128</v>
      </c>
      <c r="D105" s="111">
        <v>3215.4</v>
      </c>
      <c r="E105" s="111">
        <v>0</v>
      </c>
      <c r="F105" s="75">
        <v>0</v>
      </c>
      <c r="G105" s="75">
        <v>0</v>
      </c>
      <c r="H105" s="75">
        <v>0</v>
      </c>
      <c r="I105" s="75"/>
      <c r="J105" s="75"/>
      <c r="K105" s="75"/>
      <c r="L105" s="75"/>
      <c r="M105" s="75"/>
      <c r="N105" s="75"/>
      <c r="O105" s="75">
        <v>3215.4</v>
      </c>
    </row>
    <row r="106" spans="1:15" s="52" customFormat="1" hidden="1" x14ac:dyDescent="0.3">
      <c r="A106" s="157"/>
      <c r="B106" s="158"/>
      <c r="C106" s="104" t="s">
        <v>148</v>
      </c>
      <c r="D106" s="111"/>
      <c r="E106" s="111"/>
      <c r="F106" s="75"/>
      <c r="G106" s="75"/>
      <c r="H106" s="75"/>
      <c r="I106" s="75"/>
      <c r="J106" s="75"/>
      <c r="K106" s="75"/>
      <c r="L106" s="75"/>
      <c r="M106" s="75"/>
      <c r="N106" s="75"/>
      <c r="O106" s="75"/>
    </row>
    <row r="107" spans="1:15" ht="37.5" hidden="1" x14ac:dyDescent="0.25">
      <c r="A107" s="157"/>
      <c r="B107" s="158"/>
      <c r="C107" s="104" t="s">
        <v>126</v>
      </c>
      <c r="D107" s="111">
        <v>3215.4</v>
      </c>
      <c r="E107" s="111">
        <v>0</v>
      </c>
      <c r="F107" s="75">
        <v>0</v>
      </c>
      <c r="G107" s="75">
        <v>0</v>
      </c>
      <c r="H107" s="75">
        <v>0</v>
      </c>
      <c r="I107" s="75"/>
      <c r="J107" s="75"/>
      <c r="K107" s="75"/>
      <c r="L107" s="75"/>
      <c r="M107" s="75"/>
      <c r="N107" s="75"/>
      <c r="O107" s="75">
        <v>3215.4</v>
      </c>
    </row>
    <row r="108" spans="1:15" s="50" customFormat="1" hidden="1" x14ac:dyDescent="0.3">
      <c r="A108" s="157"/>
      <c r="B108" s="158"/>
      <c r="C108" s="104" t="s">
        <v>20</v>
      </c>
      <c r="D108" s="111">
        <v>125525.8</v>
      </c>
      <c r="E108" s="111">
        <v>0</v>
      </c>
      <c r="F108" s="75">
        <v>0</v>
      </c>
      <c r="G108" s="75">
        <v>0</v>
      </c>
      <c r="H108" s="75">
        <v>0</v>
      </c>
      <c r="I108" s="75"/>
      <c r="J108" s="75"/>
      <c r="K108" s="75"/>
      <c r="L108" s="75"/>
      <c r="M108" s="75"/>
      <c r="N108" s="75"/>
      <c r="O108" s="75">
        <v>125525.8</v>
      </c>
    </row>
    <row r="109" spans="1:15" s="37" customFormat="1" ht="37.5" hidden="1" x14ac:dyDescent="0.3">
      <c r="A109" s="157"/>
      <c r="B109" s="158"/>
      <c r="C109" s="104" t="s">
        <v>21</v>
      </c>
      <c r="D109" s="111">
        <v>0</v>
      </c>
      <c r="E109" s="111">
        <v>0</v>
      </c>
      <c r="F109" s="75">
        <v>0</v>
      </c>
      <c r="G109" s="75">
        <v>0</v>
      </c>
      <c r="H109" s="75">
        <v>0</v>
      </c>
      <c r="I109" s="75"/>
      <c r="J109" s="75"/>
      <c r="K109" s="75"/>
      <c r="L109" s="75"/>
      <c r="M109" s="75"/>
      <c r="N109" s="75"/>
      <c r="O109" s="75">
        <v>0</v>
      </c>
    </row>
    <row r="110" spans="1:15" s="50" customFormat="1" ht="18.75" customHeight="1" x14ac:dyDescent="0.3">
      <c r="A110" s="147" t="s">
        <v>49</v>
      </c>
      <c r="B110" s="148" t="s">
        <v>149</v>
      </c>
      <c r="C110" s="109" t="s">
        <v>17</v>
      </c>
      <c r="D110" s="106">
        <f>D111+D114</f>
        <v>62546.7</v>
      </c>
      <c r="E110" s="106">
        <f t="shared" ref="E110:O110" si="34">E111+E114+E117</f>
        <v>166932.20000000001</v>
      </c>
      <c r="F110" s="106">
        <f t="shared" si="34"/>
        <v>154547.23000000001</v>
      </c>
      <c r="G110" s="106">
        <f t="shared" si="34"/>
        <v>234905.3</v>
      </c>
      <c r="H110" s="106">
        <f t="shared" si="34"/>
        <v>321294.59999999998</v>
      </c>
      <c r="I110" s="106">
        <f t="shared" si="34"/>
        <v>0</v>
      </c>
      <c r="J110" s="106">
        <f t="shared" si="34"/>
        <v>228293.1</v>
      </c>
      <c r="K110" s="106">
        <f t="shared" si="34"/>
        <v>228293.1</v>
      </c>
      <c r="L110" s="106">
        <f t="shared" si="34"/>
        <v>228293.1</v>
      </c>
      <c r="M110" s="106">
        <f t="shared" si="34"/>
        <v>228293.1</v>
      </c>
      <c r="N110" s="106">
        <f t="shared" si="34"/>
        <v>228293.1</v>
      </c>
      <c r="O110" s="106">
        <f t="shared" si="34"/>
        <v>2081691.5299999996</v>
      </c>
    </row>
    <row r="111" spans="1:15" s="87" customFormat="1" x14ac:dyDescent="0.3">
      <c r="A111" s="147"/>
      <c r="B111" s="148"/>
      <c r="C111" s="109" t="s">
        <v>138</v>
      </c>
      <c r="D111" s="106">
        <f t="shared" ref="D111:O111" si="35">D112</f>
        <v>61921.1</v>
      </c>
      <c r="E111" s="106">
        <f t="shared" si="35"/>
        <v>151459.37</v>
      </c>
      <c r="F111" s="106">
        <f t="shared" si="35"/>
        <v>133179.84</v>
      </c>
      <c r="G111" s="106">
        <f t="shared" si="35"/>
        <v>192739.5</v>
      </c>
      <c r="H111" s="106">
        <f t="shared" si="35"/>
        <v>291430.59999999998</v>
      </c>
      <c r="I111" s="106">
        <f t="shared" si="35"/>
        <v>0</v>
      </c>
      <c r="J111" s="106">
        <f t="shared" si="35"/>
        <v>222710.39999999999</v>
      </c>
      <c r="K111" s="106">
        <f t="shared" si="35"/>
        <v>222710.39999999999</v>
      </c>
      <c r="L111" s="106">
        <f t="shared" si="35"/>
        <v>222710.39999999999</v>
      </c>
      <c r="M111" s="106">
        <f t="shared" si="35"/>
        <v>222710.39999999999</v>
      </c>
      <c r="N111" s="106">
        <f t="shared" si="35"/>
        <v>222710.39999999999</v>
      </c>
      <c r="O111" s="106">
        <f t="shared" si="35"/>
        <v>1944282.4099999997</v>
      </c>
    </row>
    <row r="112" spans="1:15" s="50" customFormat="1" ht="18.75" customHeight="1" x14ac:dyDescent="0.3">
      <c r="A112" s="147"/>
      <c r="B112" s="148"/>
      <c r="C112" s="153" t="s">
        <v>141</v>
      </c>
      <c r="D112" s="149">
        <v>61921.1</v>
      </c>
      <c r="E112" s="149">
        <v>151459.37</v>
      </c>
      <c r="F112" s="149">
        <v>133179.84</v>
      </c>
      <c r="G112" s="149">
        <v>192739.5</v>
      </c>
      <c r="H112" s="149">
        <v>291430.59999999998</v>
      </c>
      <c r="I112" s="149">
        <v>0</v>
      </c>
      <c r="J112" s="149">
        <v>222710.39999999999</v>
      </c>
      <c r="K112" s="149">
        <v>222710.39999999999</v>
      </c>
      <c r="L112" s="149">
        <v>222710.39999999999</v>
      </c>
      <c r="M112" s="149">
        <v>222710.39999999999</v>
      </c>
      <c r="N112" s="149">
        <v>222710.39999999999</v>
      </c>
      <c r="O112" s="149">
        <f>D112+E112+F112+G112+H112+I112+J112+K112+L112+M112+N112</f>
        <v>1944282.4099999997</v>
      </c>
    </row>
    <row r="113" spans="1:15" s="51" customFormat="1" ht="36.75" customHeight="1" x14ac:dyDescent="0.2">
      <c r="A113" s="147"/>
      <c r="B113" s="148"/>
      <c r="C113" s="153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</row>
    <row r="114" spans="1:15" s="85" customFormat="1" x14ac:dyDescent="0.3">
      <c r="A114" s="147"/>
      <c r="B114" s="148"/>
      <c r="C114" s="109" t="s">
        <v>128</v>
      </c>
      <c r="D114" s="106">
        <f t="shared" ref="D114:O114" si="36">D115</f>
        <v>625.6</v>
      </c>
      <c r="E114" s="106">
        <f t="shared" si="36"/>
        <v>15330.23</v>
      </c>
      <c r="F114" s="106">
        <f t="shared" si="36"/>
        <v>21175.19</v>
      </c>
      <c r="G114" s="106">
        <f t="shared" si="36"/>
        <v>41757.800000000003</v>
      </c>
      <c r="H114" s="106">
        <f t="shared" si="36"/>
        <v>28743.9</v>
      </c>
      <c r="I114" s="106">
        <f t="shared" si="36"/>
        <v>0</v>
      </c>
      <c r="J114" s="106">
        <f t="shared" si="36"/>
        <v>2249.6999999999998</v>
      </c>
      <c r="K114" s="106">
        <f t="shared" si="36"/>
        <v>2249.6999999999998</v>
      </c>
      <c r="L114" s="106">
        <f t="shared" si="36"/>
        <v>2249.6999999999998</v>
      </c>
      <c r="M114" s="106">
        <f t="shared" si="36"/>
        <v>2249.6999999999998</v>
      </c>
      <c r="N114" s="106">
        <f t="shared" si="36"/>
        <v>2249.6999999999998</v>
      </c>
      <c r="O114" s="106">
        <f t="shared" si="36"/>
        <v>118881.21999999999</v>
      </c>
    </row>
    <row r="115" spans="1:15" s="50" customFormat="1" ht="18.75" customHeight="1" x14ac:dyDescent="0.3">
      <c r="A115" s="147"/>
      <c r="B115" s="148"/>
      <c r="C115" s="153" t="s">
        <v>141</v>
      </c>
      <c r="D115" s="149">
        <v>625.6</v>
      </c>
      <c r="E115" s="149">
        <v>15330.23</v>
      </c>
      <c r="F115" s="149">
        <v>21175.19</v>
      </c>
      <c r="G115" s="149">
        <v>41757.800000000003</v>
      </c>
      <c r="H115" s="149">
        <v>28743.9</v>
      </c>
      <c r="I115" s="149">
        <v>0</v>
      </c>
      <c r="J115" s="149">
        <v>2249.6999999999998</v>
      </c>
      <c r="K115" s="149">
        <v>2249.6999999999998</v>
      </c>
      <c r="L115" s="149">
        <v>2249.6999999999998</v>
      </c>
      <c r="M115" s="149">
        <v>2249.6999999999998</v>
      </c>
      <c r="N115" s="149">
        <v>2249.6999999999998</v>
      </c>
      <c r="O115" s="149">
        <f>D115+E115+F115+G115+H115+I115+J115+K115+L115+M115+N115</f>
        <v>118881.21999999999</v>
      </c>
    </row>
    <row r="116" spans="1:15" s="51" customFormat="1" ht="38.25" customHeight="1" x14ac:dyDescent="0.2">
      <c r="A116" s="147"/>
      <c r="B116" s="148"/>
      <c r="C116" s="153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</row>
    <row r="117" spans="1:15" s="86" customFormat="1" x14ac:dyDescent="0.3">
      <c r="A117" s="147"/>
      <c r="B117" s="148"/>
      <c r="C117" s="109" t="s">
        <v>20</v>
      </c>
      <c r="D117" s="110" t="s">
        <v>127</v>
      </c>
      <c r="E117" s="106">
        <v>142.6</v>
      </c>
      <c r="F117" s="106">
        <v>192.2</v>
      </c>
      <c r="G117" s="106">
        <v>408</v>
      </c>
      <c r="H117" s="106">
        <v>1120.0999999999999</v>
      </c>
      <c r="I117" s="106">
        <v>0</v>
      </c>
      <c r="J117" s="106">
        <v>3333</v>
      </c>
      <c r="K117" s="106">
        <v>3333</v>
      </c>
      <c r="L117" s="106">
        <v>3333</v>
      </c>
      <c r="M117" s="106">
        <v>3333</v>
      </c>
      <c r="N117" s="106">
        <v>3333</v>
      </c>
      <c r="O117" s="149">
        <f>E117+F117+G117+H117+I117+J117+K117+L117+M117+N117</f>
        <v>18527.900000000001</v>
      </c>
    </row>
    <row r="118" spans="1:15" s="50" customFormat="1" ht="37.5" hidden="1" customHeight="1" x14ac:dyDescent="0.3">
      <c r="A118" s="112"/>
      <c r="B118" s="115"/>
      <c r="C118" s="104" t="s">
        <v>21</v>
      </c>
      <c r="D118" s="111">
        <v>0</v>
      </c>
      <c r="E118" s="106">
        <v>0</v>
      </c>
      <c r="F118" s="75">
        <v>0</v>
      </c>
      <c r="G118" s="75">
        <v>0</v>
      </c>
      <c r="H118" s="75">
        <v>0</v>
      </c>
      <c r="I118" s="75"/>
      <c r="J118" s="111"/>
      <c r="K118" s="111"/>
      <c r="L118" s="111"/>
      <c r="M118" s="111"/>
      <c r="N118" s="111"/>
      <c r="O118" s="149">
        <v>0</v>
      </c>
    </row>
    <row r="119" spans="1:15" s="50" customFormat="1" ht="18.75" customHeight="1" x14ac:dyDescent="0.3">
      <c r="A119" s="147" t="s">
        <v>51</v>
      </c>
      <c r="B119" s="148" t="s">
        <v>150</v>
      </c>
      <c r="C119" s="109" t="s">
        <v>17</v>
      </c>
      <c r="D119" s="106">
        <f>D120+D123+D126+D127</f>
        <v>104832.71999999999</v>
      </c>
      <c r="E119" s="106">
        <f t="shared" ref="E119:N119" si="37">E120+E123+E126</f>
        <v>240842.19999999998</v>
      </c>
      <c r="F119" s="106">
        <f t="shared" si="37"/>
        <v>158389.29</v>
      </c>
      <c r="G119" s="106">
        <f t="shared" si="37"/>
        <v>36061.099999999991</v>
      </c>
      <c r="H119" s="106">
        <f t="shared" si="37"/>
        <v>57684</v>
      </c>
      <c r="I119" s="106">
        <f t="shared" si="37"/>
        <v>0</v>
      </c>
      <c r="J119" s="106">
        <f t="shared" si="37"/>
        <v>54581.4</v>
      </c>
      <c r="K119" s="106">
        <f t="shared" si="37"/>
        <v>54581.4</v>
      </c>
      <c r="L119" s="106">
        <f t="shared" si="37"/>
        <v>54581.4</v>
      </c>
      <c r="M119" s="106">
        <f t="shared" si="37"/>
        <v>54581.4</v>
      </c>
      <c r="N119" s="106">
        <f t="shared" si="37"/>
        <v>54581.4</v>
      </c>
      <c r="O119" s="106">
        <f>O120+O123+O126+O127</f>
        <v>870716.31</v>
      </c>
    </row>
    <row r="120" spans="1:15" s="87" customFormat="1" x14ac:dyDescent="0.3">
      <c r="A120" s="147"/>
      <c r="B120" s="148"/>
      <c r="C120" s="109" t="s">
        <v>18</v>
      </c>
      <c r="D120" s="106">
        <f t="shared" ref="D120:O120" si="38">D121</f>
        <v>88585.5</v>
      </c>
      <c r="E120" s="106">
        <f t="shared" si="38"/>
        <v>230882.1</v>
      </c>
      <c r="F120" s="106">
        <f t="shared" si="38"/>
        <v>45311.54</v>
      </c>
      <c r="G120" s="106">
        <f t="shared" si="38"/>
        <v>35506.199999999997</v>
      </c>
      <c r="H120" s="106">
        <f t="shared" si="38"/>
        <v>56816.9</v>
      </c>
      <c r="I120" s="106">
        <f t="shared" si="38"/>
        <v>0</v>
      </c>
      <c r="J120" s="106">
        <f t="shared" si="38"/>
        <v>53859.9</v>
      </c>
      <c r="K120" s="106">
        <f t="shared" si="38"/>
        <v>53859.9</v>
      </c>
      <c r="L120" s="106">
        <f t="shared" si="38"/>
        <v>53859.9</v>
      </c>
      <c r="M120" s="106">
        <f t="shared" si="38"/>
        <v>53859.9</v>
      </c>
      <c r="N120" s="106">
        <f t="shared" si="38"/>
        <v>53859.9</v>
      </c>
      <c r="O120" s="106">
        <f t="shared" si="38"/>
        <v>726401.74000000011</v>
      </c>
    </row>
    <row r="121" spans="1:15" s="50" customFormat="1" ht="18.75" customHeight="1" x14ac:dyDescent="0.3">
      <c r="A121" s="147"/>
      <c r="B121" s="148"/>
      <c r="C121" s="153" t="s">
        <v>141</v>
      </c>
      <c r="D121" s="149">
        <v>88585.5</v>
      </c>
      <c r="E121" s="149">
        <v>230882.1</v>
      </c>
      <c r="F121" s="149">
        <v>45311.54</v>
      </c>
      <c r="G121" s="149">
        <v>35506.199999999997</v>
      </c>
      <c r="H121" s="149">
        <v>56816.9</v>
      </c>
      <c r="I121" s="149">
        <v>0</v>
      </c>
      <c r="J121" s="149">
        <v>53859.9</v>
      </c>
      <c r="K121" s="149">
        <v>53859.9</v>
      </c>
      <c r="L121" s="149">
        <v>53859.9</v>
      </c>
      <c r="M121" s="149">
        <v>53859.9</v>
      </c>
      <c r="N121" s="149">
        <v>53859.9</v>
      </c>
      <c r="O121" s="149">
        <f>D121+E121+F121+G121+H121+I121+J121+K121+L121+M121+N121</f>
        <v>726401.74000000011</v>
      </c>
    </row>
    <row r="122" spans="1:15" s="51" customFormat="1" ht="44.25" customHeight="1" x14ac:dyDescent="0.2">
      <c r="A122" s="147"/>
      <c r="B122" s="148"/>
      <c r="C122" s="153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</row>
    <row r="123" spans="1:15" s="85" customFormat="1" x14ac:dyDescent="0.3">
      <c r="A123" s="147"/>
      <c r="B123" s="148"/>
      <c r="C123" s="109" t="s">
        <v>128</v>
      </c>
      <c r="D123" s="106">
        <f t="shared" ref="D123:O123" si="39">D124</f>
        <v>13322.9</v>
      </c>
      <c r="E123" s="106">
        <f t="shared" si="39"/>
        <v>9677.2999999999993</v>
      </c>
      <c r="F123" s="106">
        <f t="shared" si="39"/>
        <v>112919.05</v>
      </c>
      <c r="G123" s="106">
        <f t="shared" si="39"/>
        <v>358.7</v>
      </c>
      <c r="H123" s="106">
        <f t="shared" si="39"/>
        <v>574</v>
      </c>
      <c r="I123" s="106">
        <f t="shared" si="39"/>
        <v>0</v>
      </c>
      <c r="J123" s="106">
        <f t="shared" si="39"/>
        <v>544.29999999999995</v>
      </c>
      <c r="K123" s="106">
        <f t="shared" si="39"/>
        <v>544.29999999999995</v>
      </c>
      <c r="L123" s="106">
        <f t="shared" si="39"/>
        <v>544.29999999999995</v>
      </c>
      <c r="M123" s="106">
        <f t="shared" si="39"/>
        <v>544.29999999999995</v>
      </c>
      <c r="N123" s="106">
        <f t="shared" si="39"/>
        <v>544.29999999999995</v>
      </c>
      <c r="O123" s="106">
        <f t="shared" si="39"/>
        <v>139573.44999999995</v>
      </c>
    </row>
    <row r="124" spans="1:15" s="50" customFormat="1" ht="18.75" customHeight="1" x14ac:dyDescent="0.3">
      <c r="A124" s="147"/>
      <c r="B124" s="148"/>
      <c r="C124" s="153" t="s">
        <v>141</v>
      </c>
      <c r="D124" s="149">
        <v>13322.9</v>
      </c>
      <c r="E124" s="149">
        <v>9677.2999999999993</v>
      </c>
      <c r="F124" s="149">
        <v>112919.05</v>
      </c>
      <c r="G124" s="149">
        <v>358.7</v>
      </c>
      <c r="H124" s="149">
        <v>574</v>
      </c>
      <c r="I124" s="149">
        <v>0</v>
      </c>
      <c r="J124" s="149">
        <v>544.29999999999995</v>
      </c>
      <c r="K124" s="149">
        <v>544.29999999999995</v>
      </c>
      <c r="L124" s="149">
        <v>544.29999999999995</v>
      </c>
      <c r="M124" s="149">
        <v>544.29999999999995</v>
      </c>
      <c r="N124" s="149">
        <v>544.29999999999995</v>
      </c>
      <c r="O124" s="149">
        <f>D124+E124+F124+G124+H124+I124+J124+K124+L124+M124+N124</f>
        <v>139573.44999999995</v>
      </c>
    </row>
    <row r="125" spans="1:15" s="51" customFormat="1" ht="43.5" customHeight="1" x14ac:dyDescent="0.2">
      <c r="A125" s="147"/>
      <c r="B125" s="148"/>
      <c r="C125" s="153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</row>
    <row r="126" spans="1:15" s="86" customFormat="1" x14ac:dyDescent="0.3">
      <c r="A126" s="147"/>
      <c r="B126" s="148"/>
      <c r="C126" s="109" t="s">
        <v>20</v>
      </c>
      <c r="D126" s="106">
        <v>1473.7</v>
      </c>
      <c r="E126" s="106">
        <v>282.8</v>
      </c>
      <c r="F126" s="106">
        <v>158.69999999999999</v>
      </c>
      <c r="G126" s="106">
        <v>196.2</v>
      </c>
      <c r="H126" s="106">
        <v>293.10000000000002</v>
      </c>
      <c r="I126" s="106">
        <v>0</v>
      </c>
      <c r="J126" s="106">
        <v>177.2</v>
      </c>
      <c r="K126" s="106">
        <v>177.2</v>
      </c>
      <c r="L126" s="106">
        <v>177.2</v>
      </c>
      <c r="M126" s="106">
        <v>177.2</v>
      </c>
      <c r="N126" s="106">
        <v>177.2</v>
      </c>
      <c r="O126" s="106">
        <f>D126+E126+F126+G126+H126+I126+J126+K126+L126+M126+N126</f>
        <v>3290.4999999999991</v>
      </c>
    </row>
    <row r="127" spans="1:15" s="98" customFormat="1" ht="18.75" customHeight="1" x14ac:dyDescent="0.3">
      <c r="A127" s="147"/>
      <c r="B127" s="148"/>
      <c r="C127" s="109" t="s">
        <v>136</v>
      </c>
      <c r="D127" s="106">
        <v>1450.62</v>
      </c>
      <c r="E127" s="110" t="s">
        <v>127</v>
      </c>
      <c r="F127" s="110" t="s">
        <v>127</v>
      </c>
      <c r="G127" s="110" t="s">
        <v>127</v>
      </c>
      <c r="H127" s="110" t="s">
        <v>127</v>
      </c>
      <c r="I127" s="110" t="s">
        <v>127</v>
      </c>
      <c r="J127" s="110" t="s">
        <v>127</v>
      </c>
      <c r="K127" s="110" t="s">
        <v>127</v>
      </c>
      <c r="L127" s="110" t="s">
        <v>127</v>
      </c>
      <c r="M127" s="110" t="s">
        <v>127</v>
      </c>
      <c r="N127" s="110" t="s">
        <v>127</v>
      </c>
      <c r="O127" s="106">
        <f>D127</f>
        <v>1450.62</v>
      </c>
    </row>
    <row r="128" spans="1:15" s="50" customFormat="1" ht="18.75" customHeight="1" x14ac:dyDescent="0.3">
      <c r="A128" s="147" t="s">
        <v>53</v>
      </c>
      <c r="B128" s="148" t="s">
        <v>151</v>
      </c>
      <c r="C128" s="109" t="s">
        <v>17</v>
      </c>
      <c r="D128" s="106">
        <f t="shared" ref="D128:O128" si="40">D129+D132</f>
        <v>168267.78</v>
      </c>
      <c r="E128" s="106">
        <f t="shared" si="40"/>
        <v>202955</v>
      </c>
      <c r="F128" s="106">
        <f t="shared" si="40"/>
        <v>103015.95</v>
      </c>
      <c r="G128" s="106">
        <f t="shared" si="40"/>
        <v>147674.30000000002</v>
      </c>
      <c r="H128" s="106">
        <f t="shared" si="40"/>
        <v>180859.9</v>
      </c>
      <c r="I128" s="106">
        <f t="shared" si="40"/>
        <v>0</v>
      </c>
      <c r="J128" s="106">
        <f t="shared" si="40"/>
        <v>91794.900000000009</v>
      </c>
      <c r="K128" s="106">
        <f t="shared" si="40"/>
        <v>91794.900000000009</v>
      </c>
      <c r="L128" s="106">
        <f t="shared" si="40"/>
        <v>91794.900000000009</v>
      </c>
      <c r="M128" s="106">
        <f t="shared" si="40"/>
        <v>91794.900000000009</v>
      </c>
      <c r="N128" s="106">
        <f t="shared" si="40"/>
        <v>91794.900000000009</v>
      </c>
      <c r="O128" s="106">
        <f t="shared" si="40"/>
        <v>1261747.4300000002</v>
      </c>
    </row>
    <row r="129" spans="1:15" s="87" customFormat="1" x14ac:dyDescent="0.3">
      <c r="A129" s="147"/>
      <c r="B129" s="148"/>
      <c r="C129" s="109" t="s">
        <v>18</v>
      </c>
      <c r="D129" s="106">
        <f t="shared" ref="D129:O129" si="41">D130</f>
        <v>166584.95999999999</v>
      </c>
      <c r="E129" s="106">
        <f t="shared" si="41"/>
        <v>195876.4</v>
      </c>
      <c r="F129" s="106">
        <f t="shared" si="41"/>
        <v>101985.77</v>
      </c>
      <c r="G129" s="106">
        <f t="shared" si="41"/>
        <v>139890.04</v>
      </c>
      <c r="H129" s="106">
        <f t="shared" si="41"/>
        <v>179051.3</v>
      </c>
      <c r="I129" s="106">
        <f t="shared" si="41"/>
        <v>0</v>
      </c>
      <c r="J129" s="106">
        <f t="shared" si="41"/>
        <v>90876.800000000003</v>
      </c>
      <c r="K129" s="106">
        <f t="shared" si="41"/>
        <v>90876.800000000003</v>
      </c>
      <c r="L129" s="106">
        <f t="shared" si="41"/>
        <v>90876.800000000003</v>
      </c>
      <c r="M129" s="106">
        <f t="shared" si="41"/>
        <v>90876.800000000003</v>
      </c>
      <c r="N129" s="106">
        <f t="shared" si="41"/>
        <v>90876.800000000003</v>
      </c>
      <c r="O129" s="106">
        <f t="shared" si="41"/>
        <v>1237772.4700000002</v>
      </c>
    </row>
    <row r="130" spans="1:15" s="50" customFormat="1" ht="18.75" customHeight="1" x14ac:dyDescent="0.3">
      <c r="A130" s="147"/>
      <c r="B130" s="148"/>
      <c r="C130" s="153" t="s">
        <v>141</v>
      </c>
      <c r="D130" s="149">
        <v>166584.95999999999</v>
      </c>
      <c r="E130" s="149">
        <v>195876.4</v>
      </c>
      <c r="F130" s="149">
        <v>101985.77</v>
      </c>
      <c r="G130" s="149">
        <v>139890.04</v>
      </c>
      <c r="H130" s="149">
        <v>179051.3</v>
      </c>
      <c r="I130" s="149">
        <v>0</v>
      </c>
      <c r="J130" s="149">
        <v>90876.800000000003</v>
      </c>
      <c r="K130" s="149">
        <v>90876.800000000003</v>
      </c>
      <c r="L130" s="149">
        <v>90876.800000000003</v>
      </c>
      <c r="M130" s="149">
        <v>90876.800000000003</v>
      </c>
      <c r="N130" s="149">
        <v>90876.800000000003</v>
      </c>
      <c r="O130" s="149">
        <f>D130+E130+F130+G130+H130+I130+J130+K130+L130+M130+N130</f>
        <v>1237772.4700000002</v>
      </c>
    </row>
    <row r="131" spans="1:15" s="51" customFormat="1" ht="43.5" customHeight="1" x14ac:dyDescent="0.2">
      <c r="A131" s="147"/>
      <c r="B131" s="148"/>
      <c r="C131" s="153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</row>
    <row r="132" spans="1:15" s="85" customFormat="1" x14ac:dyDescent="0.3">
      <c r="A132" s="147"/>
      <c r="B132" s="148"/>
      <c r="C132" s="109" t="s">
        <v>128</v>
      </c>
      <c r="D132" s="106">
        <f t="shared" ref="D132:O132" si="42">D133</f>
        <v>1682.82</v>
      </c>
      <c r="E132" s="106">
        <f t="shared" si="42"/>
        <v>7078.6</v>
      </c>
      <c r="F132" s="106">
        <f t="shared" si="42"/>
        <v>1030.18</v>
      </c>
      <c r="G132" s="106">
        <f t="shared" si="42"/>
        <v>7784.26</v>
      </c>
      <c r="H132" s="106">
        <f t="shared" si="42"/>
        <v>1808.6</v>
      </c>
      <c r="I132" s="106">
        <f t="shared" si="42"/>
        <v>0</v>
      </c>
      <c r="J132" s="106">
        <f t="shared" si="42"/>
        <v>918.1</v>
      </c>
      <c r="K132" s="106">
        <f t="shared" si="42"/>
        <v>918.1</v>
      </c>
      <c r="L132" s="106">
        <f t="shared" si="42"/>
        <v>918.1</v>
      </c>
      <c r="M132" s="106">
        <f t="shared" si="42"/>
        <v>918.1</v>
      </c>
      <c r="N132" s="106">
        <f t="shared" si="42"/>
        <v>918.1</v>
      </c>
      <c r="O132" s="106">
        <f t="shared" si="42"/>
        <v>23974.959999999992</v>
      </c>
    </row>
    <row r="133" spans="1:15" s="50" customFormat="1" ht="18.75" customHeight="1" x14ac:dyDescent="0.3">
      <c r="A133" s="147"/>
      <c r="B133" s="148"/>
      <c r="C133" s="153" t="s">
        <v>141</v>
      </c>
      <c r="D133" s="149">
        <v>1682.82</v>
      </c>
      <c r="E133" s="149">
        <v>7078.6</v>
      </c>
      <c r="F133" s="149">
        <v>1030.18</v>
      </c>
      <c r="G133" s="149">
        <v>7784.26</v>
      </c>
      <c r="H133" s="149">
        <v>1808.6</v>
      </c>
      <c r="I133" s="149">
        <v>0</v>
      </c>
      <c r="J133" s="149">
        <v>918.1</v>
      </c>
      <c r="K133" s="149">
        <v>918.1</v>
      </c>
      <c r="L133" s="149">
        <v>918.1</v>
      </c>
      <c r="M133" s="149">
        <v>918.1</v>
      </c>
      <c r="N133" s="149">
        <v>918.1</v>
      </c>
      <c r="O133" s="149">
        <f>D133+E133+F133+G133+H133+I133+J133+K133+L133+M133+N133</f>
        <v>23974.959999999992</v>
      </c>
    </row>
    <row r="134" spans="1:15" s="51" customFormat="1" ht="40.5" customHeight="1" x14ac:dyDescent="0.2">
      <c r="A134" s="147"/>
      <c r="B134" s="148"/>
      <c r="C134" s="153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</row>
    <row r="135" spans="1:15" s="50" customFormat="1" hidden="1" x14ac:dyDescent="0.3">
      <c r="A135" s="147"/>
      <c r="B135" s="148"/>
      <c r="C135" s="109" t="s">
        <v>136</v>
      </c>
      <c r="D135" s="110" t="s">
        <v>127</v>
      </c>
      <c r="E135" s="110" t="s">
        <v>127</v>
      </c>
      <c r="F135" s="110" t="s">
        <v>127</v>
      </c>
      <c r="G135" s="110" t="s">
        <v>127</v>
      </c>
      <c r="H135" s="110" t="s">
        <v>127</v>
      </c>
      <c r="I135" s="102"/>
      <c r="J135" s="102"/>
      <c r="K135" s="102"/>
      <c r="L135" s="102"/>
      <c r="M135" s="102"/>
      <c r="N135" s="102"/>
      <c r="O135" s="102" t="s">
        <v>127</v>
      </c>
    </row>
    <row r="136" spans="1:15" s="50" customFormat="1" ht="61.5" customHeight="1" x14ac:dyDescent="0.3">
      <c r="A136" s="107" t="s">
        <v>55</v>
      </c>
      <c r="B136" s="108" t="s">
        <v>152</v>
      </c>
      <c r="C136" s="109" t="s">
        <v>126</v>
      </c>
      <c r="D136" s="111" t="s">
        <v>134</v>
      </c>
      <c r="E136" s="110" t="s">
        <v>127</v>
      </c>
      <c r="F136" s="110" t="s">
        <v>127</v>
      </c>
      <c r="G136" s="110" t="s">
        <v>127</v>
      </c>
      <c r="H136" s="110" t="s">
        <v>127</v>
      </c>
      <c r="I136" s="110" t="s">
        <v>127</v>
      </c>
      <c r="J136" s="110" t="s">
        <v>127</v>
      </c>
      <c r="K136" s="110" t="s">
        <v>127</v>
      </c>
      <c r="L136" s="110" t="s">
        <v>127</v>
      </c>
      <c r="M136" s="110" t="s">
        <v>127</v>
      </c>
      <c r="N136" s="110" t="s">
        <v>127</v>
      </c>
      <c r="O136" s="111" t="s">
        <v>134</v>
      </c>
    </row>
    <row r="137" spans="1:15" s="50" customFormat="1" ht="18.75" customHeight="1" x14ac:dyDescent="0.3">
      <c r="A137" s="147" t="s">
        <v>57</v>
      </c>
      <c r="B137" s="148" t="s">
        <v>153</v>
      </c>
      <c r="C137" s="109" t="s">
        <v>17</v>
      </c>
      <c r="D137" s="106">
        <f>D138+D143</f>
        <v>1142089.2500000002</v>
      </c>
      <c r="E137" s="106">
        <f>E138+E143+E149</f>
        <v>1306451.2000000002</v>
      </c>
      <c r="F137" s="106">
        <f>F138+F143+F149</f>
        <v>1844351.9100000001</v>
      </c>
      <c r="G137" s="106">
        <f>G138+G143+G149</f>
        <v>1869563.9999999998</v>
      </c>
      <c r="H137" s="106">
        <f t="shared" ref="H137:N137" si="43">H138+H143</f>
        <v>1611343.7</v>
      </c>
      <c r="I137" s="106">
        <f t="shared" si="43"/>
        <v>1457429.4</v>
      </c>
      <c r="J137" s="106">
        <f t="shared" si="43"/>
        <v>1253980.2</v>
      </c>
      <c r="K137" s="106">
        <f t="shared" si="43"/>
        <v>1253980.2</v>
      </c>
      <c r="L137" s="106">
        <f t="shared" si="43"/>
        <v>1253980.2</v>
      </c>
      <c r="M137" s="106">
        <f t="shared" si="43"/>
        <v>1253980.2</v>
      </c>
      <c r="N137" s="106">
        <f t="shared" si="43"/>
        <v>1253980.2</v>
      </c>
      <c r="O137" s="106">
        <f>O138+O143+O149</f>
        <v>15501130.459999995</v>
      </c>
    </row>
    <row r="138" spans="1:15" s="87" customFormat="1" x14ac:dyDescent="0.3">
      <c r="A138" s="147"/>
      <c r="B138" s="148"/>
      <c r="C138" s="109" t="s">
        <v>138</v>
      </c>
      <c r="D138" s="106">
        <f t="shared" ref="D138:O138" si="44">D139</f>
        <v>29685.22</v>
      </c>
      <c r="E138" s="106">
        <f t="shared" si="44"/>
        <v>45143.95</v>
      </c>
      <c r="F138" s="106">
        <f t="shared" si="44"/>
        <v>13496.849999999999</v>
      </c>
      <c r="G138" s="106">
        <f t="shared" si="44"/>
        <v>35377.56</v>
      </c>
      <c r="H138" s="106">
        <f t="shared" si="44"/>
        <v>28828.899999999998</v>
      </c>
      <c r="I138" s="106">
        <f t="shared" si="44"/>
        <v>25248.9</v>
      </c>
      <c r="J138" s="106">
        <f t="shared" si="44"/>
        <v>12535.16</v>
      </c>
      <c r="K138" s="106">
        <f t="shared" si="44"/>
        <v>12535.16</v>
      </c>
      <c r="L138" s="106">
        <f t="shared" si="44"/>
        <v>12535.16</v>
      </c>
      <c r="M138" s="106">
        <f t="shared" si="44"/>
        <v>12535.16</v>
      </c>
      <c r="N138" s="106">
        <f t="shared" si="44"/>
        <v>12535.16</v>
      </c>
      <c r="O138" s="106">
        <f t="shared" si="44"/>
        <v>240457.18</v>
      </c>
    </row>
    <row r="139" spans="1:15" s="50" customFormat="1" ht="18.75" customHeight="1" x14ac:dyDescent="0.3">
      <c r="A139" s="147"/>
      <c r="B139" s="148"/>
      <c r="C139" s="153" t="s">
        <v>141</v>
      </c>
      <c r="D139" s="149">
        <f>D152+D184</f>
        <v>29685.22</v>
      </c>
      <c r="E139" s="149">
        <f>E152+E178</f>
        <v>45143.95</v>
      </c>
      <c r="F139" s="149">
        <f>F152+F166+F191</f>
        <v>13496.849999999999</v>
      </c>
      <c r="G139" s="149">
        <f>G152+G166+G184</f>
        <v>35377.56</v>
      </c>
      <c r="H139" s="149">
        <f>H152+H166+H184</f>
        <v>28828.899999999998</v>
      </c>
      <c r="I139" s="149">
        <f>I152+I166</f>
        <v>25248.9</v>
      </c>
      <c r="J139" s="149">
        <f>J152+J166+J191</f>
        <v>12535.16</v>
      </c>
      <c r="K139" s="149">
        <f>K152+K166+K191</f>
        <v>12535.16</v>
      </c>
      <c r="L139" s="149">
        <f>L152+L166+L191</f>
        <v>12535.16</v>
      </c>
      <c r="M139" s="149">
        <f>M152+M166+M191</f>
        <v>12535.16</v>
      </c>
      <c r="N139" s="149">
        <f>N152+N166+N191</f>
        <v>12535.16</v>
      </c>
      <c r="O139" s="149">
        <f>D139+E139+F139+G139+H139+I139+J139+K139+L139+M139+N139</f>
        <v>240457.18</v>
      </c>
    </row>
    <row r="140" spans="1:15" s="51" customFormat="1" ht="41.25" customHeight="1" x14ac:dyDescent="0.2">
      <c r="A140" s="147"/>
      <c r="B140" s="148"/>
      <c r="C140" s="153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</row>
    <row r="141" spans="1:15" s="51" customFormat="1" ht="37.5" hidden="1" x14ac:dyDescent="0.2">
      <c r="A141" s="147"/>
      <c r="B141" s="148"/>
      <c r="C141" s="109" t="s">
        <v>129</v>
      </c>
      <c r="D141" s="111">
        <v>0</v>
      </c>
      <c r="E141" s="111">
        <v>0</v>
      </c>
      <c r="F141" s="111">
        <v>0</v>
      </c>
      <c r="G141" s="111">
        <v>0</v>
      </c>
      <c r="H141" s="111">
        <v>0</v>
      </c>
      <c r="I141" s="111">
        <v>0</v>
      </c>
      <c r="J141" s="111">
        <v>0</v>
      </c>
      <c r="K141" s="111">
        <v>0</v>
      </c>
      <c r="L141" s="111">
        <v>0</v>
      </c>
      <c r="M141" s="111">
        <v>0</v>
      </c>
      <c r="N141" s="111">
        <v>0</v>
      </c>
      <c r="O141" s="111">
        <v>0</v>
      </c>
    </row>
    <row r="142" spans="1:15" s="51" customFormat="1" ht="56.25" hidden="1" x14ac:dyDescent="0.2">
      <c r="A142" s="147"/>
      <c r="B142" s="148"/>
      <c r="C142" s="109" t="s">
        <v>132</v>
      </c>
      <c r="D142" s="111">
        <v>0</v>
      </c>
      <c r="E142" s="111">
        <v>0</v>
      </c>
      <c r="F142" s="111">
        <v>0</v>
      </c>
      <c r="G142" s="111">
        <v>0</v>
      </c>
      <c r="H142" s="111">
        <v>0</v>
      </c>
      <c r="I142" s="111">
        <v>0</v>
      </c>
      <c r="J142" s="111">
        <v>0</v>
      </c>
      <c r="K142" s="111">
        <v>0</v>
      </c>
      <c r="L142" s="111">
        <v>0</v>
      </c>
      <c r="M142" s="111">
        <v>0</v>
      </c>
      <c r="N142" s="111">
        <v>0</v>
      </c>
      <c r="O142" s="111">
        <v>0</v>
      </c>
    </row>
    <row r="143" spans="1:15" s="92" customFormat="1" x14ac:dyDescent="0.3">
      <c r="A143" s="147"/>
      <c r="B143" s="148"/>
      <c r="C143" s="109" t="s">
        <v>128</v>
      </c>
      <c r="D143" s="106">
        <f t="shared" ref="D143:O143" si="45">D145+D146</f>
        <v>1112404.0300000003</v>
      </c>
      <c r="E143" s="106">
        <f t="shared" si="45"/>
        <v>1258323.1500000001</v>
      </c>
      <c r="F143" s="106">
        <f t="shared" si="45"/>
        <v>1827885.06</v>
      </c>
      <c r="G143" s="106">
        <f t="shared" si="45"/>
        <v>1831011.2399999998</v>
      </c>
      <c r="H143" s="106">
        <f t="shared" si="45"/>
        <v>1582514.8</v>
      </c>
      <c r="I143" s="106">
        <f t="shared" si="45"/>
        <v>1432180.5</v>
      </c>
      <c r="J143" s="106">
        <f t="shared" si="45"/>
        <v>1241445.04</v>
      </c>
      <c r="K143" s="106">
        <f t="shared" si="45"/>
        <v>1241445.04</v>
      </c>
      <c r="L143" s="106">
        <f t="shared" si="45"/>
        <v>1241445.04</v>
      </c>
      <c r="M143" s="106">
        <f t="shared" si="45"/>
        <v>1241445.04</v>
      </c>
      <c r="N143" s="106">
        <f t="shared" si="45"/>
        <v>1241445.04</v>
      </c>
      <c r="O143" s="106">
        <f t="shared" si="45"/>
        <v>15251543.979999995</v>
      </c>
    </row>
    <row r="144" spans="1:15" s="52" customFormat="1" x14ac:dyDescent="0.3">
      <c r="A144" s="147"/>
      <c r="B144" s="148"/>
      <c r="C144" s="109" t="s">
        <v>125</v>
      </c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</row>
    <row r="145" spans="1:15" ht="37.5" x14ac:dyDescent="0.25">
      <c r="A145" s="147"/>
      <c r="B145" s="148"/>
      <c r="C145" s="109" t="s">
        <v>126</v>
      </c>
      <c r="D145" s="106">
        <f>D155+D162+D172+D180+D187</f>
        <v>1050391.9300000002</v>
      </c>
      <c r="E145" s="106">
        <f>E155+E162+E172+E180</f>
        <v>1181555.1500000001</v>
      </c>
      <c r="F145" s="106">
        <f>F155+F162+F168+F172+F193</f>
        <v>1738473.06</v>
      </c>
      <c r="G145" s="106">
        <f>G155+G162+G168+G172+G187</f>
        <v>1732946.2399999998</v>
      </c>
      <c r="H145" s="106">
        <f>H155+H162+H172+H168+H187</f>
        <v>1485325.8</v>
      </c>
      <c r="I145" s="106">
        <f>I155+I162+I172+I168</f>
        <v>1334878.5</v>
      </c>
      <c r="J145" s="106">
        <f>J155+J162+J172+J168+J193</f>
        <v>1152862.04</v>
      </c>
      <c r="K145" s="106">
        <f>K155+K162+K172+K168+K193</f>
        <v>1152862.04</v>
      </c>
      <c r="L145" s="106">
        <f>L155+L162+L172+L168+L193</f>
        <v>1152862.04</v>
      </c>
      <c r="M145" s="106">
        <f>M155+M162+M172+M168+M193</f>
        <v>1152862.04</v>
      </c>
      <c r="N145" s="106">
        <f>N155+N162+N172+N168+N193</f>
        <v>1152862.04</v>
      </c>
      <c r="O145" s="106">
        <f>D145+E145+F145+G145+H145+I145+J145+K145+L145+M145+N145</f>
        <v>14287880.879999995</v>
      </c>
    </row>
    <row r="146" spans="1:15" ht="37.5" x14ac:dyDescent="0.25">
      <c r="A146" s="147"/>
      <c r="B146" s="148"/>
      <c r="C146" s="109" t="s">
        <v>129</v>
      </c>
      <c r="D146" s="106">
        <f t="shared" ref="D146:N146" si="46">D173</f>
        <v>62012.1</v>
      </c>
      <c r="E146" s="106">
        <f t="shared" si="46"/>
        <v>76768</v>
      </c>
      <c r="F146" s="106">
        <f t="shared" si="46"/>
        <v>89412</v>
      </c>
      <c r="G146" s="106">
        <f t="shared" si="46"/>
        <v>98065</v>
      </c>
      <c r="H146" s="106">
        <f t="shared" si="46"/>
        <v>97189</v>
      </c>
      <c r="I146" s="106">
        <f t="shared" si="46"/>
        <v>97302</v>
      </c>
      <c r="J146" s="106">
        <f t="shared" si="46"/>
        <v>88583</v>
      </c>
      <c r="K146" s="106">
        <f t="shared" si="46"/>
        <v>88583</v>
      </c>
      <c r="L146" s="106">
        <f t="shared" si="46"/>
        <v>88583</v>
      </c>
      <c r="M146" s="106">
        <f t="shared" si="46"/>
        <v>88583</v>
      </c>
      <c r="N146" s="106">
        <f t="shared" si="46"/>
        <v>88583</v>
      </c>
      <c r="O146" s="106">
        <f>D146+E146+F146+G146+H146+I146+J146+K146+L146+M146+N146</f>
        <v>963663.1</v>
      </c>
    </row>
    <row r="147" spans="1:15" ht="56.25" hidden="1" x14ac:dyDescent="0.25">
      <c r="A147" s="147"/>
      <c r="B147" s="148"/>
      <c r="C147" s="109" t="s">
        <v>132</v>
      </c>
      <c r="D147" s="111">
        <v>0</v>
      </c>
      <c r="E147" s="111">
        <v>0</v>
      </c>
      <c r="F147" s="111">
        <v>0</v>
      </c>
      <c r="G147" s="111">
        <v>0</v>
      </c>
      <c r="H147" s="111">
        <v>0</v>
      </c>
      <c r="I147" s="111">
        <v>0</v>
      </c>
      <c r="J147" s="111">
        <v>0</v>
      </c>
      <c r="K147" s="111">
        <v>0</v>
      </c>
      <c r="L147" s="111">
        <v>0</v>
      </c>
      <c r="M147" s="111">
        <v>0</v>
      </c>
      <c r="N147" s="111">
        <v>0</v>
      </c>
      <c r="O147" s="111">
        <v>0</v>
      </c>
    </row>
    <row r="148" spans="1:15" s="50" customFormat="1" hidden="1" x14ac:dyDescent="0.3">
      <c r="A148" s="147"/>
      <c r="B148" s="148"/>
      <c r="C148" s="109" t="s">
        <v>20</v>
      </c>
      <c r="D148" s="111">
        <v>0</v>
      </c>
      <c r="E148" s="111">
        <v>0</v>
      </c>
      <c r="F148" s="111">
        <v>0</v>
      </c>
      <c r="G148" s="111">
        <v>0</v>
      </c>
      <c r="H148" s="111">
        <v>0</v>
      </c>
      <c r="I148" s="111">
        <v>0</v>
      </c>
      <c r="J148" s="111">
        <v>0</v>
      </c>
      <c r="K148" s="111">
        <v>0</v>
      </c>
      <c r="L148" s="111">
        <v>0</v>
      </c>
      <c r="M148" s="111">
        <v>0</v>
      </c>
      <c r="N148" s="111">
        <v>0</v>
      </c>
      <c r="O148" s="111">
        <v>0</v>
      </c>
    </row>
    <row r="149" spans="1:15" s="97" customFormat="1" x14ac:dyDescent="0.3">
      <c r="A149" s="147"/>
      <c r="B149" s="148"/>
      <c r="C149" s="109" t="s">
        <v>136</v>
      </c>
      <c r="D149" s="106" t="s">
        <v>127</v>
      </c>
      <c r="E149" s="106">
        <f>E159</f>
        <v>2984.1</v>
      </c>
      <c r="F149" s="106">
        <f>F159</f>
        <v>2970</v>
      </c>
      <c r="G149" s="106">
        <f>G159</f>
        <v>3175.2</v>
      </c>
      <c r="H149" s="106" t="s">
        <v>127</v>
      </c>
      <c r="I149" s="106" t="s">
        <v>127</v>
      </c>
      <c r="J149" s="106" t="s">
        <v>127</v>
      </c>
      <c r="K149" s="106" t="s">
        <v>127</v>
      </c>
      <c r="L149" s="106" t="s">
        <v>127</v>
      </c>
      <c r="M149" s="106" t="s">
        <v>127</v>
      </c>
      <c r="N149" s="106" t="s">
        <v>127</v>
      </c>
      <c r="O149" s="106">
        <f>E149+F149+G149</f>
        <v>9129.2999999999993</v>
      </c>
    </row>
    <row r="150" spans="1:15" s="52" customFormat="1" ht="18.75" customHeight="1" x14ac:dyDescent="0.3">
      <c r="A150" s="147" t="s">
        <v>59</v>
      </c>
      <c r="B150" s="148" t="s">
        <v>199</v>
      </c>
      <c r="C150" s="109" t="s">
        <v>17</v>
      </c>
      <c r="D150" s="106">
        <f>D151+D154</f>
        <v>749193.6</v>
      </c>
      <c r="E150" s="106">
        <f>E151+E154+E159</f>
        <v>900702.4</v>
      </c>
      <c r="F150" s="106">
        <f>F151+F154+F159</f>
        <v>552032.17000000004</v>
      </c>
      <c r="G150" s="106">
        <f>G151+G154+G159</f>
        <v>730902.39999999991</v>
      </c>
      <c r="H150" s="106">
        <f t="shared" ref="H150:N150" si="47">H151+H154</f>
        <v>598375.30000000005</v>
      </c>
      <c r="I150" s="106">
        <f t="shared" si="47"/>
        <v>601013.9</v>
      </c>
      <c r="J150" s="106">
        <f t="shared" si="47"/>
        <v>536663.1</v>
      </c>
      <c r="K150" s="106">
        <f t="shared" si="47"/>
        <v>536663.1</v>
      </c>
      <c r="L150" s="106">
        <f t="shared" si="47"/>
        <v>536663.1</v>
      </c>
      <c r="M150" s="106">
        <f t="shared" si="47"/>
        <v>536663.1</v>
      </c>
      <c r="N150" s="106">
        <f t="shared" si="47"/>
        <v>536663.1</v>
      </c>
      <c r="O150" s="106">
        <f>O151+O154+O159</f>
        <v>6815535.2699999986</v>
      </c>
    </row>
    <row r="151" spans="1:15" s="90" customFormat="1" ht="18.75" customHeight="1" x14ac:dyDescent="0.3">
      <c r="A151" s="147"/>
      <c r="B151" s="148"/>
      <c r="C151" s="109" t="s">
        <v>138</v>
      </c>
      <c r="D151" s="106">
        <f t="shared" ref="D151:O151" si="48">D152</f>
        <v>27080.98</v>
      </c>
      <c r="E151" s="106">
        <f t="shared" si="48"/>
        <v>34568.019999999997</v>
      </c>
      <c r="F151" s="106">
        <f t="shared" si="48"/>
        <v>6504.87</v>
      </c>
      <c r="G151" s="106">
        <f t="shared" si="48"/>
        <v>6528.2</v>
      </c>
      <c r="H151" s="106">
        <f t="shared" si="48"/>
        <v>6528.3</v>
      </c>
      <c r="I151" s="106">
        <f t="shared" si="48"/>
        <v>6546.5</v>
      </c>
      <c r="J151" s="106">
        <f t="shared" si="48"/>
        <v>6786.66</v>
      </c>
      <c r="K151" s="106">
        <f t="shared" si="48"/>
        <v>6786.66</v>
      </c>
      <c r="L151" s="106">
        <f t="shared" si="48"/>
        <v>6786.66</v>
      </c>
      <c r="M151" s="106">
        <f t="shared" si="48"/>
        <v>6786.66</v>
      </c>
      <c r="N151" s="106">
        <f t="shared" si="48"/>
        <v>6786.66</v>
      </c>
      <c r="O151" s="106">
        <f t="shared" si="48"/>
        <v>121690.17000000001</v>
      </c>
    </row>
    <row r="152" spans="1:15" s="52" customFormat="1" ht="18.75" customHeight="1" x14ac:dyDescent="0.3">
      <c r="A152" s="147"/>
      <c r="B152" s="148"/>
      <c r="C152" s="153" t="s">
        <v>141</v>
      </c>
      <c r="D152" s="149">
        <v>27080.98</v>
      </c>
      <c r="E152" s="149">
        <v>34568.019999999997</v>
      </c>
      <c r="F152" s="149">
        <v>6504.87</v>
      </c>
      <c r="G152" s="149">
        <v>6528.2</v>
      </c>
      <c r="H152" s="149">
        <v>6528.3</v>
      </c>
      <c r="I152" s="149">
        <v>6546.5</v>
      </c>
      <c r="J152" s="149">
        <v>6786.66</v>
      </c>
      <c r="K152" s="149">
        <v>6786.66</v>
      </c>
      <c r="L152" s="149">
        <v>6786.66</v>
      </c>
      <c r="M152" s="149">
        <v>6786.66</v>
      </c>
      <c r="N152" s="149">
        <v>6786.66</v>
      </c>
      <c r="O152" s="149">
        <f>D152+E152+F152+G152+H152+I152+J152+K152+L152+M152+N152</f>
        <v>121690.17000000001</v>
      </c>
    </row>
    <row r="153" spans="1:15" ht="42.75" customHeight="1" x14ac:dyDescent="0.25">
      <c r="A153" s="147"/>
      <c r="B153" s="148"/>
      <c r="C153" s="153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</row>
    <row r="154" spans="1:15" s="92" customFormat="1" x14ac:dyDescent="0.3">
      <c r="A154" s="147"/>
      <c r="B154" s="148"/>
      <c r="C154" s="109" t="s">
        <v>128</v>
      </c>
      <c r="D154" s="106">
        <f t="shared" ref="D154:O154" si="49">D155</f>
        <v>722112.62</v>
      </c>
      <c r="E154" s="106">
        <f t="shared" si="49"/>
        <v>863150.28</v>
      </c>
      <c r="F154" s="106">
        <f t="shared" si="49"/>
        <v>542557.30000000005</v>
      </c>
      <c r="G154" s="106">
        <f t="shared" si="49"/>
        <v>721199</v>
      </c>
      <c r="H154" s="106">
        <f t="shared" si="49"/>
        <v>591847</v>
      </c>
      <c r="I154" s="106">
        <f t="shared" si="49"/>
        <v>594467.4</v>
      </c>
      <c r="J154" s="106">
        <f t="shared" si="49"/>
        <v>529876.43999999994</v>
      </c>
      <c r="K154" s="106">
        <f t="shared" si="49"/>
        <v>529876.43999999994</v>
      </c>
      <c r="L154" s="106">
        <f t="shared" si="49"/>
        <v>529876.43999999994</v>
      </c>
      <c r="M154" s="106">
        <f t="shared" si="49"/>
        <v>529876.43999999994</v>
      </c>
      <c r="N154" s="106">
        <f t="shared" si="49"/>
        <v>529876.43999999994</v>
      </c>
      <c r="O154" s="106">
        <f t="shared" si="49"/>
        <v>6684715.7999999989</v>
      </c>
    </row>
    <row r="155" spans="1:15" s="52" customFormat="1" ht="18.75" customHeight="1" x14ac:dyDescent="0.3">
      <c r="A155" s="147"/>
      <c r="B155" s="148"/>
      <c r="C155" s="153" t="s">
        <v>141</v>
      </c>
      <c r="D155" s="149">
        <v>722112.62</v>
      </c>
      <c r="E155" s="149">
        <v>863150.28</v>
      </c>
      <c r="F155" s="149">
        <v>542557.30000000005</v>
      </c>
      <c r="G155" s="149">
        <v>721199</v>
      </c>
      <c r="H155" s="149">
        <v>591847</v>
      </c>
      <c r="I155" s="149">
        <v>594467.4</v>
      </c>
      <c r="J155" s="149">
        <v>529876.43999999994</v>
      </c>
      <c r="K155" s="149">
        <v>529876.43999999994</v>
      </c>
      <c r="L155" s="149">
        <v>529876.43999999994</v>
      </c>
      <c r="M155" s="149">
        <v>529876.43999999994</v>
      </c>
      <c r="N155" s="149">
        <v>529876.43999999994</v>
      </c>
      <c r="O155" s="149">
        <f>D155+E155+F155+G155+H155+I155+J155+K155+L155+M155+N155</f>
        <v>6684715.7999999989</v>
      </c>
    </row>
    <row r="156" spans="1:15" ht="42" customHeight="1" x14ac:dyDescent="0.25">
      <c r="A156" s="147"/>
      <c r="B156" s="148"/>
      <c r="C156" s="153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</row>
    <row r="157" spans="1:15" ht="56.25" hidden="1" x14ac:dyDescent="0.25">
      <c r="A157" s="147"/>
      <c r="B157" s="148"/>
      <c r="C157" s="109" t="s">
        <v>132</v>
      </c>
      <c r="D157" s="111">
        <v>0</v>
      </c>
      <c r="E157" s="111">
        <v>0</v>
      </c>
      <c r="F157" s="111">
        <v>0</v>
      </c>
      <c r="G157" s="111">
        <v>0</v>
      </c>
      <c r="H157" s="111">
        <v>0</v>
      </c>
      <c r="I157" s="111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 s="50" customFormat="1" hidden="1" x14ac:dyDescent="0.3">
      <c r="A158" s="147"/>
      <c r="B158" s="148"/>
      <c r="C158" s="109" t="s">
        <v>20</v>
      </c>
      <c r="D158" s="111">
        <v>0</v>
      </c>
      <c r="E158" s="111">
        <v>0</v>
      </c>
      <c r="F158" s="111">
        <v>0</v>
      </c>
      <c r="G158" s="111">
        <v>0</v>
      </c>
      <c r="H158" s="111">
        <v>0</v>
      </c>
      <c r="I158" s="111">
        <v>0</v>
      </c>
      <c r="J158" s="75">
        <v>0</v>
      </c>
      <c r="K158" s="75">
        <v>0</v>
      </c>
      <c r="L158" s="75">
        <v>0</v>
      </c>
      <c r="M158" s="75">
        <v>0</v>
      </c>
      <c r="N158" s="75">
        <v>0</v>
      </c>
      <c r="O158" s="75">
        <v>0</v>
      </c>
    </row>
    <row r="159" spans="1:15" s="99" customFormat="1" x14ac:dyDescent="0.3">
      <c r="A159" s="147"/>
      <c r="B159" s="148"/>
      <c r="C159" s="109" t="s">
        <v>136</v>
      </c>
      <c r="D159" s="106" t="s">
        <v>127</v>
      </c>
      <c r="E159" s="106">
        <v>2984.1</v>
      </c>
      <c r="F159" s="106">
        <v>2970</v>
      </c>
      <c r="G159" s="106">
        <v>3175.2</v>
      </c>
      <c r="H159" s="106" t="s">
        <v>127</v>
      </c>
      <c r="I159" s="106" t="s">
        <v>127</v>
      </c>
      <c r="J159" s="106" t="s">
        <v>127</v>
      </c>
      <c r="K159" s="106" t="s">
        <v>127</v>
      </c>
      <c r="L159" s="106" t="s">
        <v>127</v>
      </c>
      <c r="M159" s="106" t="s">
        <v>127</v>
      </c>
      <c r="N159" s="106" t="s">
        <v>127</v>
      </c>
      <c r="O159" s="106">
        <f>E159+F159+G159</f>
        <v>9129.2999999999993</v>
      </c>
    </row>
    <row r="160" spans="1:15" s="50" customFormat="1" ht="18.75" customHeight="1" x14ac:dyDescent="0.3">
      <c r="A160" s="147" t="s">
        <v>61</v>
      </c>
      <c r="B160" s="148" t="s">
        <v>154</v>
      </c>
      <c r="C160" s="109" t="s">
        <v>17</v>
      </c>
      <c r="D160" s="106">
        <f t="shared" ref="D160:O161" si="50">D161</f>
        <v>6521.6</v>
      </c>
      <c r="E160" s="106">
        <f t="shared" si="50"/>
        <v>8372.7000000000007</v>
      </c>
      <c r="F160" s="106">
        <f t="shared" si="50"/>
        <v>6343.9</v>
      </c>
      <c r="G160" s="106">
        <f t="shared" si="50"/>
        <v>11678.5</v>
      </c>
      <c r="H160" s="106">
        <f t="shared" si="50"/>
        <v>0</v>
      </c>
      <c r="I160" s="106">
        <f t="shared" si="50"/>
        <v>0</v>
      </c>
      <c r="J160" s="106">
        <f t="shared" si="50"/>
        <v>0</v>
      </c>
      <c r="K160" s="106">
        <f t="shared" si="50"/>
        <v>0</v>
      </c>
      <c r="L160" s="106">
        <f t="shared" si="50"/>
        <v>0</v>
      </c>
      <c r="M160" s="106">
        <f t="shared" si="50"/>
        <v>0</v>
      </c>
      <c r="N160" s="106">
        <f t="shared" si="50"/>
        <v>0</v>
      </c>
      <c r="O160" s="106">
        <f t="shared" si="50"/>
        <v>32916.699999999997</v>
      </c>
    </row>
    <row r="161" spans="1:1024" s="92" customFormat="1" x14ac:dyDescent="0.3">
      <c r="A161" s="147"/>
      <c r="B161" s="148"/>
      <c r="C161" s="109" t="s">
        <v>128</v>
      </c>
      <c r="D161" s="106">
        <f t="shared" si="50"/>
        <v>6521.6</v>
      </c>
      <c r="E161" s="106">
        <f t="shared" si="50"/>
        <v>8372.7000000000007</v>
      </c>
      <c r="F161" s="106">
        <f t="shared" si="50"/>
        <v>6343.9</v>
      </c>
      <c r="G161" s="106">
        <f t="shared" si="50"/>
        <v>11678.5</v>
      </c>
      <c r="H161" s="106">
        <f t="shared" si="50"/>
        <v>0</v>
      </c>
      <c r="I161" s="106">
        <f t="shared" si="50"/>
        <v>0</v>
      </c>
      <c r="J161" s="106">
        <f t="shared" si="50"/>
        <v>0</v>
      </c>
      <c r="K161" s="106">
        <f t="shared" si="50"/>
        <v>0</v>
      </c>
      <c r="L161" s="106">
        <f t="shared" si="50"/>
        <v>0</v>
      </c>
      <c r="M161" s="106">
        <f t="shared" si="50"/>
        <v>0</v>
      </c>
      <c r="N161" s="106">
        <f t="shared" si="50"/>
        <v>0</v>
      </c>
      <c r="O161" s="106">
        <f t="shared" si="50"/>
        <v>32916.699999999997</v>
      </c>
    </row>
    <row r="162" spans="1:1024" s="52" customFormat="1" ht="18.75" customHeight="1" x14ac:dyDescent="0.3">
      <c r="A162" s="147"/>
      <c r="B162" s="148"/>
      <c r="C162" s="153" t="s">
        <v>141</v>
      </c>
      <c r="D162" s="149">
        <v>6521.6</v>
      </c>
      <c r="E162" s="149">
        <v>8372.7000000000007</v>
      </c>
      <c r="F162" s="149">
        <v>6343.9</v>
      </c>
      <c r="G162" s="149">
        <v>11678.5</v>
      </c>
      <c r="H162" s="149">
        <v>0</v>
      </c>
      <c r="I162" s="149">
        <v>0</v>
      </c>
      <c r="J162" s="149">
        <v>0</v>
      </c>
      <c r="K162" s="149">
        <v>0</v>
      </c>
      <c r="L162" s="149">
        <v>0</v>
      </c>
      <c r="M162" s="149">
        <v>0</v>
      </c>
      <c r="N162" s="149">
        <v>0</v>
      </c>
      <c r="O162" s="149">
        <f>D162+E162+F162+G162+H162</f>
        <v>32916.699999999997</v>
      </c>
    </row>
    <row r="163" spans="1:1024" ht="46.5" customHeight="1" x14ac:dyDescent="0.25">
      <c r="A163" s="147"/>
      <c r="B163" s="148"/>
      <c r="C163" s="153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</row>
    <row r="164" spans="1:1024" ht="18.75" customHeight="1" x14ac:dyDescent="0.25">
      <c r="A164" s="147" t="s">
        <v>63</v>
      </c>
      <c r="B164" s="156" t="s">
        <v>208</v>
      </c>
      <c r="C164" s="109" t="s">
        <v>17</v>
      </c>
      <c r="D164" s="106" t="s">
        <v>127</v>
      </c>
      <c r="E164" s="106" t="s">
        <v>127</v>
      </c>
      <c r="F164" s="106">
        <f t="shared" ref="F164:O164" si="51">F165+F167</f>
        <v>865116.73</v>
      </c>
      <c r="G164" s="106">
        <f t="shared" si="51"/>
        <v>648334</v>
      </c>
      <c r="H164" s="106">
        <f t="shared" si="51"/>
        <v>542330.6</v>
      </c>
      <c r="I164" s="106">
        <f t="shared" si="51"/>
        <v>389133.7</v>
      </c>
      <c r="J164" s="106">
        <f t="shared" si="51"/>
        <v>310888.40000000002</v>
      </c>
      <c r="K164" s="106">
        <f t="shared" si="51"/>
        <v>310888.40000000002</v>
      </c>
      <c r="L164" s="106">
        <f t="shared" si="51"/>
        <v>310888.40000000002</v>
      </c>
      <c r="M164" s="106">
        <f t="shared" si="51"/>
        <v>310888.40000000002</v>
      </c>
      <c r="N164" s="106">
        <f t="shared" si="51"/>
        <v>310888.40000000002</v>
      </c>
      <c r="O164" s="106">
        <f t="shared" si="51"/>
        <v>3999357.0299999993</v>
      </c>
    </row>
    <row r="165" spans="1:1024" s="89" customFormat="1" ht="18.75" customHeight="1" x14ac:dyDescent="0.25">
      <c r="A165" s="147"/>
      <c r="B165" s="156"/>
      <c r="C165" s="109" t="s">
        <v>138</v>
      </c>
      <c r="D165" s="106" t="s">
        <v>127</v>
      </c>
      <c r="E165" s="106" t="s">
        <v>127</v>
      </c>
      <c r="F165" s="106">
        <f t="shared" ref="F165:O165" si="52">F166</f>
        <v>4560.5</v>
      </c>
      <c r="G165" s="106">
        <f t="shared" si="52"/>
        <v>18857.3</v>
      </c>
      <c r="H165" s="106">
        <f t="shared" si="52"/>
        <v>18857.3</v>
      </c>
      <c r="I165" s="106">
        <f t="shared" si="52"/>
        <v>18702.400000000001</v>
      </c>
      <c r="J165" s="106">
        <f t="shared" si="52"/>
        <v>4560.5</v>
      </c>
      <c r="K165" s="106">
        <f t="shared" si="52"/>
        <v>4560.5</v>
      </c>
      <c r="L165" s="106">
        <f t="shared" si="52"/>
        <v>4560.5</v>
      </c>
      <c r="M165" s="106">
        <f t="shared" si="52"/>
        <v>4560.5</v>
      </c>
      <c r="N165" s="106">
        <f t="shared" si="52"/>
        <v>4560.5</v>
      </c>
      <c r="O165" s="106">
        <f t="shared" si="52"/>
        <v>83780</v>
      </c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8"/>
      <c r="AX165" s="88"/>
      <c r="AY165" s="88"/>
      <c r="AZ165" s="88"/>
      <c r="BA165" s="88"/>
      <c r="BB165" s="88"/>
      <c r="BC165" s="88"/>
      <c r="BD165" s="88"/>
      <c r="BE165" s="88"/>
      <c r="BF165" s="88"/>
      <c r="BG165" s="88"/>
      <c r="BH165" s="88"/>
      <c r="BI165" s="88"/>
      <c r="BJ165" s="88"/>
      <c r="BK165" s="88"/>
      <c r="BL165" s="88"/>
      <c r="BM165" s="88"/>
      <c r="BN165" s="88"/>
      <c r="BO165" s="88"/>
      <c r="BP165" s="88"/>
      <c r="BQ165" s="88"/>
      <c r="BR165" s="88"/>
      <c r="BS165" s="88"/>
      <c r="BT165" s="88"/>
      <c r="BU165" s="88"/>
      <c r="BV165" s="88"/>
      <c r="BW165" s="88"/>
      <c r="BX165" s="88"/>
      <c r="BY165" s="88"/>
      <c r="BZ165" s="88"/>
      <c r="CA165" s="88"/>
      <c r="CB165" s="88"/>
      <c r="CC165" s="88"/>
      <c r="CD165" s="88"/>
      <c r="CE165" s="88"/>
      <c r="CF165" s="88"/>
      <c r="CG165" s="88"/>
      <c r="CH165" s="88"/>
      <c r="CI165" s="88"/>
      <c r="CJ165" s="88"/>
      <c r="CK165" s="88"/>
      <c r="CL165" s="88"/>
      <c r="CM165" s="88"/>
      <c r="CN165" s="88"/>
      <c r="CO165" s="88"/>
      <c r="CP165" s="88"/>
      <c r="CQ165" s="88"/>
      <c r="CR165" s="88"/>
      <c r="CS165" s="88"/>
      <c r="CT165" s="88"/>
      <c r="CU165" s="88"/>
      <c r="CV165" s="88"/>
      <c r="CW165" s="88"/>
      <c r="CX165" s="88"/>
      <c r="CY165" s="88"/>
      <c r="CZ165" s="88"/>
      <c r="DA165" s="88"/>
      <c r="DB165" s="88"/>
      <c r="DC165" s="88"/>
      <c r="DD165" s="88"/>
      <c r="DE165" s="88"/>
      <c r="DF165" s="88"/>
      <c r="DG165" s="88"/>
      <c r="DH165" s="88"/>
      <c r="DI165" s="88"/>
      <c r="DJ165" s="88"/>
      <c r="DK165" s="88"/>
      <c r="DL165" s="88"/>
      <c r="DM165" s="88"/>
      <c r="DN165" s="88"/>
      <c r="DO165" s="88"/>
      <c r="DP165" s="88"/>
      <c r="DQ165" s="88"/>
      <c r="DR165" s="88"/>
      <c r="DS165" s="88"/>
      <c r="DT165" s="88"/>
      <c r="DU165" s="88"/>
      <c r="DV165" s="88"/>
      <c r="DW165" s="88"/>
      <c r="DX165" s="88"/>
      <c r="DY165" s="88"/>
      <c r="DZ165" s="88"/>
      <c r="EA165" s="88"/>
      <c r="EB165" s="88"/>
      <c r="EC165" s="88"/>
      <c r="ED165" s="88"/>
      <c r="EE165" s="88"/>
      <c r="EF165" s="88"/>
      <c r="EG165" s="88"/>
      <c r="EH165" s="88"/>
      <c r="EI165" s="88"/>
      <c r="EJ165" s="88"/>
      <c r="EK165" s="88"/>
      <c r="EL165" s="88"/>
      <c r="EM165" s="88"/>
      <c r="EN165" s="88"/>
      <c r="EO165" s="88"/>
      <c r="EP165" s="88"/>
      <c r="EQ165" s="88"/>
      <c r="ER165" s="88"/>
      <c r="ES165" s="88"/>
      <c r="ET165" s="88"/>
      <c r="EU165" s="88"/>
      <c r="EV165" s="88"/>
      <c r="EW165" s="88"/>
      <c r="EX165" s="88"/>
      <c r="EY165" s="88"/>
      <c r="EZ165" s="88"/>
      <c r="FA165" s="88"/>
      <c r="FB165" s="88"/>
      <c r="FC165" s="88"/>
      <c r="FD165" s="88"/>
      <c r="FE165" s="88"/>
      <c r="FF165" s="88"/>
      <c r="FG165" s="88"/>
      <c r="FH165" s="88"/>
      <c r="FI165" s="88"/>
      <c r="FJ165" s="88"/>
      <c r="FK165" s="88"/>
      <c r="FL165" s="88"/>
      <c r="FM165" s="88"/>
      <c r="FN165" s="88"/>
      <c r="FO165" s="88"/>
      <c r="FP165" s="88"/>
      <c r="FQ165" s="88"/>
      <c r="FR165" s="88"/>
      <c r="FS165" s="88"/>
      <c r="FT165" s="88"/>
      <c r="FU165" s="88"/>
      <c r="FV165" s="88"/>
      <c r="FW165" s="88"/>
      <c r="FX165" s="88"/>
      <c r="FY165" s="88"/>
      <c r="FZ165" s="88"/>
      <c r="GA165" s="88"/>
      <c r="GB165" s="88"/>
      <c r="GC165" s="88"/>
      <c r="GD165" s="88"/>
      <c r="GE165" s="88"/>
      <c r="GF165" s="88"/>
      <c r="GG165" s="88"/>
      <c r="GH165" s="88"/>
      <c r="GI165" s="88"/>
      <c r="GJ165" s="88"/>
      <c r="GK165" s="88"/>
      <c r="GL165" s="88"/>
      <c r="GM165" s="88"/>
      <c r="GN165" s="88"/>
      <c r="GO165" s="88"/>
      <c r="GP165" s="88"/>
      <c r="GQ165" s="88"/>
      <c r="GR165" s="88"/>
      <c r="GS165" s="88"/>
      <c r="GT165" s="88"/>
      <c r="GU165" s="88"/>
      <c r="GV165" s="88"/>
      <c r="GW165" s="88"/>
      <c r="GX165" s="88"/>
      <c r="GY165" s="88"/>
      <c r="GZ165" s="88"/>
      <c r="HA165" s="88"/>
      <c r="HB165" s="88"/>
      <c r="HC165" s="88"/>
      <c r="HD165" s="88"/>
      <c r="HE165" s="88"/>
      <c r="HF165" s="88"/>
      <c r="HG165" s="88"/>
      <c r="HH165" s="88"/>
      <c r="HI165" s="88"/>
      <c r="HJ165" s="88"/>
      <c r="HK165" s="88"/>
      <c r="HL165" s="88"/>
      <c r="HM165" s="88"/>
      <c r="HN165" s="88"/>
      <c r="HO165" s="88"/>
      <c r="HP165" s="88"/>
      <c r="HQ165" s="88"/>
      <c r="HR165" s="88"/>
      <c r="HS165" s="88"/>
      <c r="HT165" s="88"/>
      <c r="HU165" s="88"/>
      <c r="HV165" s="88"/>
      <c r="HW165" s="88"/>
      <c r="HX165" s="88"/>
      <c r="HY165" s="88"/>
      <c r="HZ165" s="88"/>
      <c r="IA165" s="88"/>
      <c r="IB165" s="88"/>
      <c r="IC165" s="88"/>
      <c r="ID165" s="88"/>
      <c r="IE165" s="88"/>
      <c r="IF165" s="88"/>
      <c r="IG165" s="88"/>
      <c r="IH165" s="88"/>
      <c r="II165" s="88"/>
      <c r="IJ165" s="88"/>
      <c r="IK165" s="88"/>
      <c r="IL165" s="88"/>
      <c r="IM165" s="88"/>
      <c r="IN165" s="88"/>
      <c r="IO165" s="88"/>
      <c r="IP165" s="88"/>
      <c r="IQ165" s="88"/>
      <c r="IR165" s="88"/>
      <c r="IS165" s="88"/>
      <c r="IT165" s="88"/>
      <c r="IU165" s="88"/>
      <c r="IV165" s="88"/>
      <c r="IW165" s="88"/>
      <c r="IX165" s="88"/>
      <c r="IY165" s="88"/>
      <c r="IZ165" s="88"/>
      <c r="JA165" s="88"/>
      <c r="JB165" s="88"/>
      <c r="JC165" s="88"/>
      <c r="JD165" s="88"/>
      <c r="JE165" s="88"/>
      <c r="JF165" s="88"/>
      <c r="JG165" s="88"/>
      <c r="JH165" s="88"/>
      <c r="JI165" s="88"/>
      <c r="JJ165" s="88"/>
      <c r="JK165" s="88"/>
      <c r="JL165" s="88"/>
      <c r="JM165" s="88"/>
      <c r="JN165" s="88"/>
      <c r="JO165" s="88"/>
      <c r="JP165" s="88"/>
      <c r="JQ165" s="88"/>
      <c r="JR165" s="88"/>
      <c r="JS165" s="88"/>
      <c r="JT165" s="88"/>
      <c r="JU165" s="88"/>
      <c r="JV165" s="88"/>
      <c r="JW165" s="88"/>
      <c r="JX165" s="88"/>
      <c r="JY165" s="88"/>
      <c r="JZ165" s="88"/>
      <c r="KA165" s="88"/>
      <c r="KB165" s="88"/>
      <c r="KC165" s="88"/>
      <c r="KD165" s="88"/>
      <c r="KE165" s="88"/>
      <c r="KF165" s="88"/>
      <c r="KG165" s="88"/>
      <c r="KH165" s="88"/>
      <c r="KI165" s="88"/>
      <c r="KJ165" s="88"/>
      <c r="KK165" s="88"/>
      <c r="KL165" s="88"/>
      <c r="KM165" s="88"/>
      <c r="KN165" s="88"/>
      <c r="KO165" s="88"/>
      <c r="KP165" s="88"/>
      <c r="KQ165" s="88"/>
      <c r="KR165" s="88"/>
      <c r="KS165" s="88"/>
      <c r="KT165" s="88"/>
      <c r="KU165" s="88"/>
      <c r="KV165" s="88"/>
      <c r="KW165" s="88"/>
      <c r="KX165" s="88"/>
      <c r="KY165" s="88"/>
      <c r="KZ165" s="88"/>
      <c r="LA165" s="88"/>
      <c r="LB165" s="88"/>
      <c r="LC165" s="88"/>
      <c r="LD165" s="88"/>
      <c r="LE165" s="88"/>
      <c r="LF165" s="88"/>
      <c r="LG165" s="88"/>
      <c r="LH165" s="88"/>
      <c r="LI165" s="88"/>
      <c r="LJ165" s="88"/>
      <c r="LK165" s="88"/>
      <c r="LL165" s="88"/>
      <c r="LM165" s="88"/>
      <c r="LN165" s="88"/>
      <c r="LO165" s="88"/>
      <c r="LP165" s="88"/>
      <c r="LQ165" s="88"/>
      <c r="LR165" s="88"/>
      <c r="LS165" s="88"/>
      <c r="LT165" s="88"/>
      <c r="LU165" s="88"/>
      <c r="LV165" s="88"/>
      <c r="LW165" s="88"/>
      <c r="LX165" s="88"/>
      <c r="LY165" s="88"/>
      <c r="LZ165" s="88"/>
      <c r="MA165" s="88"/>
      <c r="MB165" s="88"/>
      <c r="MC165" s="88"/>
      <c r="MD165" s="88"/>
      <c r="ME165" s="88"/>
      <c r="MF165" s="88"/>
      <c r="MG165" s="88"/>
      <c r="MH165" s="88"/>
      <c r="MI165" s="88"/>
      <c r="MJ165" s="88"/>
      <c r="MK165" s="88"/>
      <c r="ML165" s="88"/>
      <c r="MM165" s="88"/>
      <c r="MN165" s="88"/>
      <c r="MO165" s="88"/>
      <c r="MP165" s="88"/>
      <c r="MQ165" s="88"/>
      <c r="MR165" s="88"/>
      <c r="MS165" s="88"/>
      <c r="MT165" s="88"/>
      <c r="MU165" s="88"/>
      <c r="MV165" s="88"/>
      <c r="MW165" s="88"/>
      <c r="MX165" s="88"/>
      <c r="MY165" s="88"/>
      <c r="MZ165" s="88"/>
      <c r="NA165" s="88"/>
      <c r="NB165" s="88"/>
      <c r="NC165" s="88"/>
      <c r="ND165" s="88"/>
      <c r="NE165" s="88"/>
      <c r="NF165" s="88"/>
      <c r="NG165" s="88"/>
      <c r="NH165" s="88"/>
      <c r="NI165" s="88"/>
      <c r="NJ165" s="88"/>
      <c r="NK165" s="88"/>
      <c r="NL165" s="88"/>
      <c r="NM165" s="88"/>
      <c r="NN165" s="88"/>
      <c r="NO165" s="88"/>
      <c r="NP165" s="88"/>
      <c r="NQ165" s="88"/>
      <c r="NR165" s="88"/>
      <c r="NS165" s="88"/>
      <c r="NT165" s="88"/>
      <c r="NU165" s="88"/>
      <c r="NV165" s="88"/>
      <c r="NW165" s="88"/>
      <c r="NX165" s="88"/>
      <c r="NY165" s="88"/>
      <c r="NZ165" s="88"/>
      <c r="OA165" s="88"/>
      <c r="OB165" s="88"/>
      <c r="OC165" s="88"/>
      <c r="OD165" s="88"/>
      <c r="OE165" s="88"/>
      <c r="OF165" s="88"/>
      <c r="OG165" s="88"/>
      <c r="OH165" s="88"/>
      <c r="OI165" s="88"/>
      <c r="OJ165" s="88"/>
      <c r="OK165" s="88"/>
      <c r="OL165" s="88"/>
      <c r="OM165" s="88"/>
      <c r="ON165" s="88"/>
      <c r="OO165" s="88"/>
      <c r="OP165" s="88"/>
      <c r="OQ165" s="88"/>
      <c r="OR165" s="88"/>
      <c r="OS165" s="88"/>
      <c r="OT165" s="88"/>
      <c r="OU165" s="88"/>
      <c r="OV165" s="88"/>
      <c r="OW165" s="88"/>
      <c r="OX165" s="88"/>
      <c r="OY165" s="88"/>
      <c r="OZ165" s="88"/>
      <c r="PA165" s="88"/>
      <c r="PB165" s="88"/>
      <c r="PC165" s="88"/>
      <c r="PD165" s="88"/>
      <c r="PE165" s="88"/>
      <c r="PF165" s="88"/>
      <c r="PG165" s="88"/>
      <c r="PH165" s="88"/>
      <c r="PI165" s="88"/>
      <c r="PJ165" s="88"/>
      <c r="PK165" s="88"/>
      <c r="PL165" s="88"/>
      <c r="PM165" s="88"/>
      <c r="PN165" s="88"/>
      <c r="PO165" s="88"/>
      <c r="PP165" s="88"/>
      <c r="PQ165" s="88"/>
      <c r="PR165" s="88"/>
      <c r="PS165" s="88"/>
      <c r="PT165" s="88"/>
      <c r="PU165" s="88"/>
      <c r="PV165" s="88"/>
      <c r="PW165" s="88"/>
      <c r="PX165" s="88"/>
      <c r="PY165" s="88"/>
      <c r="PZ165" s="88"/>
      <c r="QA165" s="88"/>
      <c r="QB165" s="88"/>
      <c r="QC165" s="88"/>
      <c r="QD165" s="88"/>
      <c r="QE165" s="88"/>
      <c r="QF165" s="88"/>
      <c r="QG165" s="88"/>
      <c r="QH165" s="88"/>
      <c r="QI165" s="88"/>
      <c r="QJ165" s="88"/>
      <c r="QK165" s="88"/>
      <c r="QL165" s="88"/>
      <c r="QM165" s="88"/>
      <c r="QN165" s="88"/>
      <c r="QO165" s="88"/>
      <c r="QP165" s="88"/>
      <c r="QQ165" s="88"/>
      <c r="QR165" s="88"/>
      <c r="QS165" s="88"/>
      <c r="QT165" s="88"/>
      <c r="QU165" s="88"/>
      <c r="QV165" s="88"/>
      <c r="QW165" s="88"/>
      <c r="QX165" s="88"/>
      <c r="QY165" s="88"/>
      <c r="QZ165" s="88"/>
      <c r="RA165" s="88"/>
      <c r="RB165" s="88"/>
      <c r="RC165" s="88"/>
      <c r="RD165" s="88"/>
      <c r="RE165" s="88"/>
      <c r="RF165" s="88"/>
      <c r="RG165" s="88"/>
      <c r="RH165" s="88"/>
      <c r="RI165" s="88"/>
      <c r="RJ165" s="88"/>
      <c r="RK165" s="88"/>
      <c r="RL165" s="88"/>
      <c r="RM165" s="88"/>
      <c r="RN165" s="88"/>
      <c r="RO165" s="88"/>
      <c r="RP165" s="88"/>
      <c r="RQ165" s="88"/>
      <c r="RR165" s="88"/>
      <c r="RS165" s="88"/>
      <c r="RT165" s="88"/>
      <c r="RU165" s="88"/>
      <c r="RV165" s="88"/>
      <c r="RW165" s="88"/>
      <c r="RX165" s="88"/>
      <c r="RY165" s="88"/>
      <c r="RZ165" s="88"/>
      <c r="SA165" s="88"/>
      <c r="SB165" s="88"/>
      <c r="SC165" s="88"/>
      <c r="SD165" s="88"/>
      <c r="SE165" s="88"/>
      <c r="SF165" s="88"/>
      <c r="SG165" s="88"/>
      <c r="SH165" s="88"/>
      <c r="SI165" s="88"/>
      <c r="SJ165" s="88"/>
      <c r="SK165" s="88"/>
      <c r="SL165" s="88"/>
      <c r="SM165" s="88"/>
      <c r="SN165" s="88"/>
      <c r="SO165" s="88"/>
      <c r="SP165" s="88"/>
      <c r="SQ165" s="88"/>
      <c r="SR165" s="88"/>
      <c r="SS165" s="88"/>
      <c r="ST165" s="88"/>
      <c r="SU165" s="88"/>
      <c r="SV165" s="88"/>
      <c r="SW165" s="88"/>
      <c r="SX165" s="88"/>
      <c r="SY165" s="88"/>
      <c r="SZ165" s="88"/>
      <c r="TA165" s="88"/>
      <c r="TB165" s="88"/>
      <c r="TC165" s="88"/>
      <c r="TD165" s="88"/>
      <c r="TE165" s="88"/>
      <c r="TF165" s="88"/>
      <c r="TG165" s="88"/>
      <c r="TH165" s="88"/>
      <c r="TI165" s="88"/>
      <c r="TJ165" s="88"/>
      <c r="TK165" s="88"/>
      <c r="TL165" s="88"/>
      <c r="TM165" s="88"/>
      <c r="TN165" s="88"/>
      <c r="TO165" s="88"/>
      <c r="TP165" s="88"/>
      <c r="TQ165" s="88"/>
      <c r="TR165" s="88"/>
      <c r="TS165" s="88"/>
      <c r="TT165" s="88"/>
      <c r="TU165" s="88"/>
      <c r="TV165" s="88"/>
      <c r="TW165" s="88"/>
      <c r="TX165" s="88"/>
      <c r="TY165" s="88"/>
      <c r="TZ165" s="88"/>
      <c r="UA165" s="88"/>
      <c r="UB165" s="88"/>
      <c r="UC165" s="88"/>
      <c r="UD165" s="88"/>
      <c r="UE165" s="88"/>
      <c r="UF165" s="88"/>
      <c r="UG165" s="88"/>
      <c r="UH165" s="88"/>
      <c r="UI165" s="88"/>
      <c r="UJ165" s="88"/>
      <c r="UK165" s="88"/>
      <c r="UL165" s="88"/>
      <c r="UM165" s="88"/>
      <c r="UN165" s="88"/>
      <c r="UO165" s="88"/>
      <c r="UP165" s="88"/>
      <c r="UQ165" s="88"/>
      <c r="UR165" s="88"/>
      <c r="US165" s="88"/>
      <c r="UT165" s="88"/>
      <c r="UU165" s="88"/>
      <c r="UV165" s="88"/>
      <c r="UW165" s="88"/>
      <c r="UX165" s="88"/>
      <c r="UY165" s="88"/>
      <c r="UZ165" s="88"/>
      <c r="VA165" s="88"/>
      <c r="VB165" s="88"/>
      <c r="VC165" s="88"/>
      <c r="VD165" s="88"/>
      <c r="VE165" s="88"/>
      <c r="VF165" s="88"/>
      <c r="VG165" s="88"/>
      <c r="VH165" s="88"/>
      <c r="VI165" s="88"/>
      <c r="VJ165" s="88"/>
      <c r="VK165" s="88"/>
      <c r="VL165" s="88"/>
      <c r="VM165" s="88"/>
      <c r="VN165" s="88"/>
      <c r="VO165" s="88"/>
      <c r="VP165" s="88"/>
      <c r="VQ165" s="88"/>
      <c r="VR165" s="88"/>
      <c r="VS165" s="88"/>
      <c r="VT165" s="88"/>
      <c r="VU165" s="88"/>
      <c r="VV165" s="88"/>
      <c r="VW165" s="88"/>
      <c r="VX165" s="88"/>
      <c r="VY165" s="88"/>
      <c r="VZ165" s="88"/>
      <c r="WA165" s="88"/>
      <c r="WB165" s="88"/>
      <c r="WC165" s="88"/>
      <c r="WD165" s="88"/>
      <c r="WE165" s="88"/>
      <c r="WF165" s="88"/>
      <c r="WG165" s="88"/>
      <c r="WH165" s="88"/>
      <c r="WI165" s="88"/>
      <c r="WJ165" s="88"/>
      <c r="WK165" s="88"/>
      <c r="WL165" s="88"/>
      <c r="WM165" s="88"/>
      <c r="WN165" s="88"/>
      <c r="WO165" s="88"/>
      <c r="WP165" s="88"/>
      <c r="WQ165" s="88"/>
      <c r="WR165" s="88"/>
      <c r="WS165" s="88"/>
      <c r="WT165" s="88"/>
      <c r="WU165" s="88"/>
      <c r="WV165" s="88"/>
      <c r="WW165" s="88"/>
      <c r="WX165" s="88"/>
      <c r="WY165" s="88"/>
      <c r="WZ165" s="88"/>
      <c r="XA165" s="88"/>
      <c r="XB165" s="88"/>
      <c r="XC165" s="88"/>
      <c r="XD165" s="88"/>
      <c r="XE165" s="88"/>
      <c r="XF165" s="88"/>
      <c r="XG165" s="88"/>
      <c r="XH165" s="88"/>
      <c r="XI165" s="88"/>
      <c r="XJ165" s="88"/>
      <c r="XK165" s="88"/>
      <c r="XL165" s="88"/>
      <c r="XM165" s="88"/>
      <c r="XN165" s="88"/>
      <c r="XO165" s="88"/>
      <c r="XP165" s="88"/>
      <c r="XQ165" s="88"/>
      <c r="XR165" s="88"/>
      <c r="XS165" s="88"/>
      <c r="XT165" s="88"/>
      <c r="XU165" s="88"/>
      <c r="XV165" s="88"/>
      <c r="XW165" s="88"/>
      <c r="XX165" s="88"/>
      <c r="XY165" s="88"/>
      <c r="XZ165" s="88"/>
      <c r="YA165" s="88"/>
      <c r="YB165" s="88"/>
      <c r="YC165" s="88"/>
      <c r="YD165" s="88"/>
      <c r="YE165" s="88"/>
      <c r="YF165" s="88"/>
      <c r="YG165" s="88"/>
      <c r="YH165" s="88"/>
      <c r="YI165" s="88"/>
      <c r="YJ165" s="88"/>
      <c r="YK165" s="88"/>
      <c r="YL165" s="88"/>
      <c r="YM165" s="88"/>
      <c r="YN165" s="88"/>
      <c r="YO165" s="88"/>
      <c r="YP165" s="88"/>
      <c r="YQ165" s="88"/>
      <c r="YR165" s="88"/>
      <c r="YS165" s="88"/>
      <c r="YT165" s="88"/>
      <c r="YU165" s="88"/>
      <c r="YV165" s="88"/>
      <c r="YW165" s="88"/>
      <c r="YX165" s="88"/>
      <c r="YY165" s="88"/>
      <c r="YZ165" s="88"/>
      <c r="ZA165" s="88"/>
      <c r="ZB165" s="88"/>
      <c r="ZC165" s="88"/>
      <c r="ZD165" s="88"/>
      <c r="ZE165" s="88"/>
      <c r="ZF165" s="88"/>
      <c r="ZG165" s="88"/>
      <c r="ZH165" s="88"/>
      <c r="ZI165" s="88"/>
      <c r="ZJ165" s="88"/>
      <c r="ZK165" s="88"/>
      <c r="ZL165" s="88"/>
      <c r="ZM165" s="88"/>
      <c r="ZN165" s="88"/>
      <c r="ZO165" s="88"/>
      <c r="ZP165" s="88"/>
      <c r="ZQ165" s="88"/>
      <c r="ZR165" s="88"/>
      <c r="ZS165" s="88"/>
      <c r="ZT165" s="88"/>
      <c r="ZU165" s="88"/>
      <c r="ZV165" s="88"/>
      <c r="ZW165" s="88"/>
      <c r="ZX165" s="88"/>
      <c r="ZY165" s="88"/>
      <c r="ZZ165" s="88"/>
      <c r="AAA165" s="88"/>
      <c r="AAB165" s="88"/>
      <c r="AAC165" s="88"/>
      <c r="AAD165" s="88"/>
      <c r="AAE165" s="88"/>
      <c r="AAF165" s="88"/>
      <c r="AAG165" s="88"/>
      <c r="AAH165" s="88"/>
      <c r="AAI165" s="88"/>
      <c r="AAJ165" s="88"/>
      <c r="AAK165" s="88"/>
      <c r="AAL165" s="88"/>
      <c r="AAM165" s="88"/>
      <c r="AAN165" s="88"/>
      <c r="AAO165" s="88"/>
      <c r="AAP165" s="88"/>
      <c r="AAQ165" s="88"/>
      <c r="AAR165" s="88"/>
      <c r="AAS165" s="88"/>
      <c r="AAT165" s="88"/>
      <c r="AAU165" s="88"/>
      <c r="AAV165" s="88"/>
      <c r="AAW165" s="88"/>
      <c r="AAX165" s="88"/>
      <c r="AAY165" s="88"/>
      <c r="AAZ165" s="88"/>
      <c r="ABA165" s="88"/>
      <c r="ABB165" s="88"/>
      <c r="ABC165" s="88"/>
      <c r="ABD165" s="88"/>
      <c r="ABE165" s="88"/>
      <c r="ABF165" s="88"/>
      <c r="ABG165" s="88"/>
      <c r="ABH165" s="88"/>
      <c r="ABI165" s="88"/>
      <c r="ABJ165" s="88"/>
      <c r="ABK165" s="88"/>
      <c r="ABL165" s="88"/>
      <c r="ABM165" s="88"/>
      <c r="ABN165" s="88"/>
      <c r="ABO165" s="88"/>
      <c r="ABP165" s="88"/>
      <c r="ABQ165" s="88"/>
      <c r="ABR165" s="88"/>
      <c r="ABS165" s="88"/>
      <c r="ABT165" s="88"/>
      <c r="ABU165" s="88"/>
      <c r="ABV165" s="88"/>
      <c r="ABW165" s="88"/>
      <c r="ABX165" s="88"/>
      <c r="ABY165" s="88"/>
      <c r="ABZ165" s="88"/>
      <c r="ACA165" s="88"/>
      <c r="ACB165" s="88"/>
      <c r="ACC165" s="88"/>
      <c r="ACD165" s="88"/>
      <c r="ACE165" s="88"/>
      <c r="ACF165" s="88"/>
      <c r="ACG165" s="88"/>
      <c r="ACH165" s="88"/>
      <c r="ACI165" s="88"/>
      <c r="ACJ165" s="88"/>
      <c r="ACK165" s="88"/>
      <c r="ACL165" s="88"/>
      <c r="ACM165" s="88"/>
      <c r="ACN165" s="88"/>
      <c r="ACO165" s="88"/>
      <c r="ACP165" s="88"/>
      <c r="ACQ165" s="88"/>
      <c r="ACR165" s="88"/>
      <c r="ACS165" s="88"/>
      <c r="ACT165" s="88"/>
      <c r="ACU165" s="88"/>
      <c r="ACV165" s="88"/>
      <c r="ACW165" s="88"/>
      <c r="ACX165" s="88"/>
      <c r="ACY165" s="88"/>
      <c r="ACZ165" s="88"/>
      <c r="ADA165" s="88"/>
      <c r="ADB165" s="88"/>
      <c r="ADC165" s="88"/>
      <c r="ADD165" s="88"/>
      <c r="ADE165" s="88"/>
      <c r="ADF165" s="88"/>
      <c r="ADG165" s="88"/>
      <c r="ADH165" s="88"/>
      <c r="ADI165" s="88"/>
      <c r="ADJ165" s="88"/>
      <c r="ADK165" s="88"/>
      <c r="ADL165" s="88"/>
      <c r="ADM165" s="88"/>
      <c r="ADN165" s="88"/>
      <c r="ADO165" s="88"/>
      <c r="ADP165" s="88"/>
      <c r="ADQ165" s="88"/>
      <c r="ADR165" s="88"/>
      <c r="ADS165" s="88"/>
      <c r="ADT165" s="88"/>
      <c r="ADU165" s="88"/>
      <c r="ADV165" s="88"/>
      <c r="ADW165" s="88"/>
      <c r="ADX165" s="88"/>
      <c r="ADY165" s="88"/>
      <c r="ADZ165" s="88"/>
      <c r="AEA165" s="88"/>
      <c r="AEB165" s="88"/>
      <c r="AEC165" s="88"/>
      <c r="AED165" s="88"/>
      <c r="AEE165" s="88"/>
      <c r="AEF165" s="88"/>
      <c r="AEG165" s="88"/>
      <c r="AEH165" s="88"/>
      <c r="AEI165" s="88"/>
      <c r="AEJ165" s="88"/>
      <c r="AEK165" s="88"/>
      <c r="AEL165" s="88"/>
      <c r="AEM165" s="88"/>
      <c r="AEN165" s="88"/>
      <c r="AEO165" s="88"/>
      <c r="AEP165" s="88"/>
      <c r="AEQ165" s="88"/>
      <c r="AER165" s="88"/>
      <c r="AES165" s="88"/>
      <c r="AET165" s="88"/>
      <c r="AEU165" s="88"/>
      <c r="AEV165" s="88"/>
      <c r="AEW165" s="88"/>
      <c r="AEX165" s="88"/>
      <c r="AEY165" s="88"/>
      <c r="AEZ165" s="88"/>
      <c r="AFA165" s="88"/>
      <c r="AFB165" s="88"/>
      <c r="AFC165" s="88"/>
      <c r="AFD165" s="88"/>
      <c r="AFE165" s="88"/>
      <c r="AFF165" s="88"/>
      <c r="AFG165" s="88"/>
      <c r="AFH165" s="88"/>
      <c r="AFI165" s="88"/>
      <c r="AFJ165" s="88"/>
      <c r="AFK165" s="88"/>
      <c r="AFL165" s="88"/>
      <c r="AFM165" s="88"/>
      <c r="AFN165" s="88"/>
      <c r="AFO165" s="88"/>
      <c r="AFP165" s="88"/>
      <c r="AFQ165" s="88"/>
      <c r="AFR165" s="88"/>
      <c r="AFS165" s="88"/>
      <c r="AFT165" s="88"/>
      <c r="AFU165" s="88"/>
      <c r="AFV165" s="88"/>
      <c r="AFW165" s="88"/>
      <c r="AFX165" s="88"/>
      <c r="AFY165" s="88"/>
      <c r="AFZ165" s="88"/>
      <c r="AGA165" s="88"/>
      <c r="AGB165" s="88"/>
      <c r="AGC165" s="88"/>
      <c r="AGD165" s="88"/>
      <c r="AGE165" s="88"/>
      <c r="AGF165" s="88"/>
      <c r="AGG165" s="88"/>
      <c r="AGH165" s="88"/>
      <c r="AGI165" s="88"/>
      <c r="AGJ165" s="88"/>
      <c r="AGK165" s="88"/>
      <c r="AGL165" s="88"/>
      <c r="AGM165" s="88"/>
      <c r="AGN165" s="88"/>
      <c r="AGO165" s="88"/>
      <c r="AGP165" s="88"/>
      <c r="AGQ165" s="88"/>
      <c r="AGR165" s="88"/>
      <c r="AGS165" s="88"/>
      <c r="AGT165" s="88"/>
      <c r="AGU165" s="88"/>
      <c r="AGV165" s="88"/>
      <c r="AGW165" s="88"/>
      <c r="AGX165" s="88"/>
      <c r="AGY165" s="88"/>
      <c r="AGZ165" s="88"/>
      <c r="AHA165" s="88"/>
      <c r="AHB165" s="88"/>
      <c r="AHC165" s="88"/>
      <c r="AHD165" s="88"/>
      <c r="AHE165" s="88"/>
      <c r="AHF165" s="88"/>
      <c r="AHG165" s="88"/>
      <c r="AHH165" s="88"/>
      <c r="AHI165" s="88"/>
      <c r="AHJ165" s="88"/>
      <c r="AHK165" s="88"/>
      <c r="AHL165" s="88"/>
      <c r="AHM165" s="88"/>
      <c r="AHN165" s="88"/>
      <c r="AHO165" s="88"/>
      <c r="AHP165" s="88"/>
      <c r="AHQ165" s="88"/>
      <c r="AHR165" s="88"/>
      <c r="AHS165" s="88"/>
      <c r="AHT165" s="88"/>
      <c r="AHU165" s="88"/>
      <c r="AHV165" s="88"/>
      <c r="AHW165" s="88"/>
      <c r="AHX165" s="88"/>
      <c r="AHY165" s="88"/>
      <c r="AHZ165" s="88"/>
      <c r="AIA165" s="88"/>
      <c r="AIB165" s="88"/>
      <c r="AIC165" s="88"/>
      <c r="AID165" s="88"/>
      <c r="AIE165" s="88"/>
      <c r="AIF165" s="88"/>
      <c r="AIG165" s="88"/>
      <c r="AIH165" s="88"/>
      <c r="AII165" s="88"/>
      <c r="AIJ165" s="88"/>
      <c r="AIK165" s="88"/>
      <c r="AIL165" s="88"/>
      <c r="AIM165" s="88"/>
      <c r="AIN165" s="88"/>
      <c r="AIO165" s="88"/>
      <c r="AIP165" s="88"/>
      <c r="AIQ165" s="88"/>
      <c r="AIR165" s="88"/>
      <c r="AIS165" s="88"/>
      <c r="AIT165" s="88"/>
      <c r="AIU165" s="88"/>
      <c r="AIV165" s="88"/>
      <c r="AIW165" s="88"/>
      <c r="AIX165" s="88"/>
      <c r="AIY165" s="88"/>
      <c r="AIZ165" s="88"/>
      <c r="AJA165" s="88"/>
      <c r="AJB165" s="88"/>
      <c r="AJC165" s="88"/>
      <c r="AJD165" s="88"/>
      <c r="AJE165" s="88"/>
      <c r="AJF165" s="88"/>
      <c r="AJG165" s="88"/>
      <c r="AJH165" s="88"/>
      <c r="AJI165" s="88"/>
      <c r="AJJ165" s="88"/>
      <c r="AJK165" s="88"/>
      <c r="AJL165" s="88"/>
      <c r="AJM165" s="88"/>
      <c r="AJN165" s="88"/>
      <c r="AJO165" s="88"/>
      <c r="AJP165" s="88"/>
      <c r="AJQ165" s="88"/>
      <c r="AJR165" s="88"/>
      <c r="AJS165" s="88"/>
      <c r="AJT165" s="88"/>
      <c r="AJU165" s="88"/>
      <c r="AJV165" s="88"/>
      <c r="AJW165" s="88"/>
      <c r="AJX165" s="88"/>
      <c r="AJY165" s="88"/>
      <c r="AJZ165" s="88"/>
      <c r="AKA165" s="88"/>
      <c r="AKB165" s="88"/>
      <c r="AKC165" s="88"/>
      <c r="AKD165" s="88"/>
      <c r="AKE165" s="88"/>
      <c r="AKF165" s="88"/>
      <c r="AKG165" s="88"/>
      <c r="AKH165" s="88"/>
      <c r="AKI165" s="88"/>
      <c r="AKJ165" s="88"/>
      <c r="AKK165" s="88"/>
      <c r="AKL165" s="88"/>
      <c r="AKM165" s="88"/>
      <c r="AKN165" s="88"/>
      <c r="AKO165" s="88"/>
      <c r="AKP165" s="88"/>
      <c r="AKQ165" s="88"/>
      <c r="AKR165" s="88"/>
      <c r="AKS165" s="88"/>
      <c r="AKT165" s="88"/>
      <c r="AKU165" s="88"/>
      <c r="AKV165" s="88"/>
      <c r="AKW165" s="88"/>
      <c r="AKX165" s="88"/>
      <c r="AKY165" s="88"/>
      <c r="AKZ165" s="88"/>
      <c r="ALA165" s="88"/>
      <c r="ALB165" s="88"/>
      <c r="ALC165" s="88"/>
      <c r="ALD165" s="88"/>
      <c r="ALE165" s="88"/>
      <c r="ALF165" s="88"/>
      <c r="ALG165" s="88"/>
      <c r="ALH165" s="88"/>
      <c r="ALI165" s="88"/>
      <c r="ALJ165" s="88"/>
      <c r="ALK165" s="88"/>
      <c r="ALL165" s="88"/>
      <c r="ALM165" s="88"/>
      <c r="ALN165" s="88"/>
      <c r="ALO165" s="88"/>
      <c r="ALP165" s="88"/>
      <c r="ALQ165" s="88"/>
      <c r="ALR165" s="88"/>
      <c r="ALS165" s="88"/>
      <c r="ALT165" s="88"/>
      <c r="ALU165" s="88"/>
      <c r="ALV165" s="88"/>
      <c r="ALW165" s="88"/>
      <c r="ALX165" s="88"/>
      <c r="ALY165" s="88"/>
      <c r="ALZ165" s="88"/>
      <c r="AMA165" s="88"/>
      <c r="AMB165" s="88"/>
      <c r="AMC165" s="88"/>
      <c r="AMD165" s="88"/>
      <c r="AME165" s="88"/>
      <c r="AMF165" s="88"/>
      <c r="AMG165" s="88"/>
      <c r="AMH165" s="88"/>
      <c r="AMI165" s="88"/>
      <c r="AMJ165" s="88"/>
    </row>
    <row r="166" spans="1:1024" ht="60" customHeight="1" x14ac:dyDescent="0.25">
      <c r="A166" s="147"/>
      <c r="B166" s="156"/>
      <c r="C166" s="109" t="s">
        <v>141</v>
      </c>
      <c r="D166" s="106" t="s">
        <v>127</v>
      </c>
      <c r="E166" s="106" t="s">
        <v>127</v>
      </c>
      <c r="F166" s="106">
        <v>4560.5</v>
      </c>
      <c r="G166" s="106">
        <v>18857.3</v>
      </c>
      <c r="H166" s="106">
        <v>18857.3</v>
      </c>
      <c r="I166" s="106">
        <v>18702.400000000001</v>
      </c>
      <c r="J166" s="106">
        <v>4560.5</v>
      </c>
      <c r="K166" s="106">
        <v>4560.5</v>
      </c>
      <c r="L166" s="106">
        <v>4560.5</v>
      </c>
      <c r="M166" s="106">
        <v>4560.5</v>
      </c>
      <c r="N166" s="106">
        <v>4560.5</v>
      </c>
      <c r="O166" s="106">
        <f>F166+G166+H166+I166+J166+K166+L166+M166+N166</f>
        <v>83780</v>
      </c>
    </row>
    <row r="167" spans="1:1024" s="94" customFormat="1" ht="18.75" customHeight="1" x14ac:dyDescent="0.25">
      <c r="A167" s="147"/>
      <c r="B167" s="156"/>
      <c r="C167" s="109" t="s">
        <v>19</v>
      </c>
      <c r="D167" s="106" t="s">
        <v>127</v>
      </c>
      <c r="E167" s="106" t="s">
        <v>127</v>
      </c>
      <c r="F167" s="106">
        <f t="shared" ref="F167:O167" si="53">F168</f>
        <v>860556.23</v>
      </c>
      <c r="G167" s="106">
        <f t="shared" si="53"/>
        <v>629476.69999999995</v>
      </c>
      <c r="H167" s="106">
        <f t="shared" si="53"/>
        <v>523473.3</v>
      </c>
      <c r="I167" s="106">
        <f t="shared" si="53"/>
        <v>370431.3</v>
      </c>
      <c r="J167" s="106">
        <f t="shared" si="53"/>
        <v>306327.90000000002</v>
      </c>
      <c r="K167" s="106">
        <f t="shared" si="53"/>
        <v>306327.90000000002</v>
      </c>
      <c r="L167" s="106">
        <f t="shared" si="53"/>
        <v>306327.90000000002</v>
      </c>
      <c r="M167" s="106">
        <f t="shared" si="53"/>
        <v>306327.90000000002</v>
      </c>
      <c r="N167" s="106">
        <f t="shared" si="53"/>
        <v>306327.90000000002</v>
      </c>
      <c r="O167" s="106">
        <f t="shared" si="53"/>
        <v>3915577.0299999993</v>
      </c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  <c r="BJ167" s="93"/>
      <c r="BK167" s="93"/>
      <c r="BL167" s="93"/>
      <c r="BM167" s="93"/>
      <c r="BN167" s="93"/>
      <c r="BO167" s="93"/>
      <c r="BP167" s="93"/>
      <c r="BQ167" s="93"/>
      <c r="BR167" s="93"/>
      <c r="BS167" s="93"/>
      <c r="BT167" s="93"/>
      <c r="BU167" s="93"/>
      <c r="BV167" s="93"/>
      <c r="BW167" s="93"/>
      <c r="BX167" s="93"/>
      <c r="BY167" s="93"/>
      <c r="BZ167" s="93"/>
      <c r="CA167" s="93"/>
      <c r="CB167" s="93"/>
      <c r="CC167" s="93"/>
      <c r="CD167" s="93"/>
      <c r="CE167" s="93"/>
      <c r="CF167" s="93"/>
      <c r="CG167" s="93"/>
      <c r="CH167" s="93"/>
      <c r="CI167" s="93"/>
      <c r="CJ167" s="93"/>
      <c r="CK167" s="93"/>
      <c r="CL167" s="93"/>
      <c r="CM167" s="93"/>
      <c r="CN167" s="93"/>
      <c r="CO167" s="93"/>
      <c r="CP167" s="93"/>
      <c r="CQ167" s="93"/>
      <c r="CR167" s="93"/>
      <c r="CS167" s="93"/>
      <c r="CT167" s="93"/>
      <c r="CU167" s="93"/>
      <c r="CV167" s="93"/>
      <c r="CW167" s="93"/>
      <c r="CX167" s="93"/>
      <c r="CY167" s="93"/>
      <c r="CZ167" s="93"/>
      <c r="DA167" s="93"/>
      <c r="DB167" s="93"/>
      <c r="DC167" s="93"/>
      <c r="DD167" s="93"/>
      <c r="DE167" s="93"/>
      <c r="DF167" s="93"/>
      <c r="DG167" s="93"/>
      <c r="DH167" s="93"/>
      <c r="DI167" s="93"/>
      <c r="DJ167" s="93"/>
      <c r="DK167" s="93"/>
      <c r="DL167" s="93"/>
      <c r="DM167" s="93"/>
      <c r="DN167" s="93"/>
      <c r="DO167" s="93"/>
      <c r="DP167" s="93"/>
      <c r="DQ167" s="93"/>
      <c r="DR167" s="93"/>
      <c r="DS167" s="93"/>
      <c r="DT167" s="93"/>
      <c r="DU167" s="93"/>
      <c r="DV167" s="93"/>
      <c r="DW167" s="93"/>
      <c r="DX167" s="93"/>
      <c r="DY167" s="93"/>
      <c r="DZ167" s="93"/>
      <c r="EA167" s="93"/>
      <c r="EB167" s="93"/>
      <c r="EC167" s="93"/>
      <c r="ED167" s="93"/>
      <c r="EE167" s="93"/>
      <c r="EF167" s="93"/>
      <c r="EG167" s="93"/>
      <c r="EH167" s="93"/>
      <c r="EI167" s="93"/>
      <c r="EJ167" s="93"/>
      <c r="EK167" s="93"/>
      <c r="EL167" s="93"/>
      <c r="EM167" s="93"/>
      <c r="EN167" s="93"/>
      <c r="EO167" s="93"/>
      <c r="EP167" s="93"/>
      <c r="EQ167" s="93"/>
      <c r="ER167" s="93"/>
      <c r="ES167" s="93"/>
      <c r="ET167" s="93"/>
      <c r="EU167" s="93"/>
      <c r="EV167" s="93"/>
      <c r="EW167" s="93"/>
      <c r="EX167" s="93"/>
      <c r="EY167" s="93"/>
      <c r="EZ167" s="93"/>
      <c r="FA167" s="93"/>
      <c r="FB167" s="93"/>
      <c r="FC167" s="93"/>
      <c r="FD167" s="93"/>
      <c r="FE167" s="93"/>
      <c r="FF167" s="93"/>
      <c r="FG167" s="93"/>
      <c r="FH167" s="93"/>
      <c r="FI167" s="93"/>
      <c r="FJ167" s="93"/>
      <c r="FK167" s="93"/>
      <c r="FL167" s="93"/>
      <c r="FM167" s="93"/>
      <c r="FN167" s="93"/>
      <c r="FO167" s="93"/>
      <c r="FP167" s="93"/>
      <c r="FQ167" s="93"/>
      <c r="FR167" s="93"/>
      <c r="FS167" s="93"/>
      <c r="FT167" s="93"/>
      <c r="FU167" s="93"/>
      <c r="FV167" s="93"/>
      <c r="FW167" s="93"/>
      <c r="FX167" s="93"/>
      <c r="FY167" s="93"/>
      <c r="FZ167" s="93"/>
      <c r="GA167" s="93"/>
      <c r="GB167" s="93"/>
      <c r="GC167" s="93"/>
      <c r="GD167" s="93"/>
      <c r="GE167" s="93"/>
      <c r="GF167" s="93"/>
      <c r="GG167" s="93"/>
      <c r="GH167" s="93"/>
      <c r="GI167" s="93"/>
      <c r="GJ167" s="93"/>
      <c r="GK167" s="93"/>
      <c r="GL167" s="93"/>
      <c r="GM167" s="93"/>
      <c r="GN167" s="93"/>
      <c r="GO167" s="93"/>
      <c r="GP167" s="93"/>
      <c r="GQ167" s="93"/>
      <c r="GR167" s="93"/>
      <c r="GS167" s="93"/>
      <c r="GT167" s="93"/>
      <c r="GU167" s="93"/>
      <c r="GV167" s="93"/>
      <c r="GW167" s="93"/>
      <c r="GX167" s="93"/>
      <c r="GY167" s="93"/>
      <c r="GZ167" s="93"/>
      <c r="HA167" s="93"/>
      <c r="HB167" s="93"/>
      <c r="HC167" s="93"/>
      <c r="HD167" s="93"/>
      <c r="HE167" s="93"/>
      <c r="HF167" s="93"/>
      <c r="HG167" s="93"/>
      <c r="HH167" s="93"/>
      <c r="HI167" s="93"/>
      <c r="HJ167" s="93"/>
      <c r="HK167" s="93"/>
      <c r="HL167" s="93"/>
      <c r="HM167" s="93"/>
      <c r="HN167" s="93"/>
      <c r="HO167" s="93"/>
      <c r="HP167" s="93"/>
      <c r="HQ167" s="93"/>
      <c r="HR167" s="93"/>
      <c r="HS167" s="93"/>
      <c r="HT167" s="93"/>
      <c r="HU167" s="93"/>
      <c r="HV167" s="93"/>
      <c r="HW167" s="93"/>
      <c r="HX167" s="93"/>
      <c r="HY167" s="93"/>
      <c r="HZ167" s="93"/>
      <c r="IA167" s="93"/>
      <c r="IB167" s="93"/>
      <c r="IC167" s="93"/>
      <c r="ID167" s="93"/>
      <c r="IE167" s="93"/>
      <c r="IF167" s="93"/>
      <c r="IG167" s="93"/>
      <c r="IH167" s="93"/>
      <c r="II167" s="93"/>
      <c r="IJ167" s="93"/>
      <c r="IK167" s="93"/>
      <c r="IL167" s="93"/>
      <c r="IM167" s="93"/>
      <c r="IN167" s="93"/>
      <c r="IO167" s="93"/>
      <c r="IP167" s="93"/>
      <c r="IQ167" s="93"/>
      <c r="IR167" s="93"/>
      <c r="IS167" s="93"/>
      <c r="IT167" s="93"/>
      <c r="IU167" s="93"/>
      <c r="IV167" s="93"/>
      <c r="IW167" s="93"/>
      <c r="IX167" s="93"/>
      <c r="IY167" s="93"/>
      <c r="IZ167" s="93"/>
      <c r="JA167" s="93"/>
      <c r="JB167" s="93"/>
      <c r="JC167" s="93"/>
      <c r="JD167" s="93"/>
      <c r="JE167" s="93"/>
      <c r="JF167" s="93"/>
      <c r="JG167" s="93"/>
      <c r="JH167" s="93"/>
      <c r="JI167" s="93"/>
      <c r="JJ167" s="93"/>
      <c r="JK167" s="93"/>
      <c r="JL167" s="93"/>
      <c r="JM167" s="93"/>
      <c r="JN167" s="93"/>
      <c r="JO167" s="93"/>
      <c r="JP167" s="93"/>
      <c r="JQ167" s="93"/>
      <c r="JR167" s="93"/>
      <c r="JS167" s="93"/>
      <c r="JT167" s="93"/>
      <c r="JU167" s="93"/>
      <c r="JV167" s="93"/>
      <c r="JW167" s="93"/>
      <c r="JX167" s="93"/>
      <c r="JY167" s="93"/>
      <c r="JZ167" s="93"/>
      <c r="KA167" s="93"/>
      <c r="KB167" s="93"/>
      <c r="KC167" s="93"/>
      <c r="KD167" s="93"/>
      <c r="KE167" s="93"/>
      <c r="KF167" s="93"/>
      <c r="KG167" s="93"/>
      <c r="KH167" s="93"/>
      <c r="KI167" s="93"/>
      <c r="KJ167" s="93"/>
      <c r="KK167" s="93"/>
      <c r="KL167" s="93"/>
      <c r="KM167" s="93"/>
      <c r="KN167" s="93"/>
      <c r="KO167" s="93"/>
      <c r="KP167" s="93"/>
      <c r="KQ167" s="93"/>
      <c r="KR167" s="93"/>
      <c r="KS167" s="93"/>
      <c r="KT167" s="93"/>
      <c r="KU167" s="93"/>
      <c r="KV167" s="93"/>
      <c r="KW167" s="93"/>
      <c r="KX167" s="93"/>
      <c r="KY167" s="93"/>
      <c r="KZ167" s="93"/>
      <c r="LA167" s="93"/>
      <c r="LB167" s="93"/>
      <c r="LC167" s="93"/>
      <c r="LD167" s="93"/>
      <c r="LE167" s="93"/>
      <c r="LF167" s="93"/>
      <c r="LG167" s="93"/>
      <c r="LH167" s="93"/>
      <c r="LI167" s="93"/>
      <c r="LJ167" s="93"/>
      <c r="LK167" s="93"/>
      <c r="LL167" s="93"/>
      <c r="LM167" s="93"/>
      <c r="LN167" s="93"/>
      <c r="LO167" s="93"/>
      <c r="LP167" s="93"/>
      <c r="LQ167" s="93"/>
      <c r="LR167" s="93"/>
      <c r="LS167" s="93"/>
      <c r="LT167" s="93"/>
      <c r="LU167" s="93"/>
      <c r="LV167" s="93"/>
      <c r="LW167" s="93"/>
      <c r="LX167" s="93"/>
      <c r="LY167" s="93"/>
      <c r="LZ167" s="93"/>
      <c r="MA167" s="93"/>
      <c r="MB167" s="93"/>
      <c r="MC167" s="93"/>
      <c r="MD167" s="93"/>
      <c r="ME167" s="93"/>
      <c r="MF167" s="93"/>
      <c r="MG167" s="93"/>
      <c r="MH167" s="93"/>
      <c r="MI167" s="93"/>
      <c r="MJ167" s="93"/>
      <c r="MK167" s="93"/>
      <c r="ML167" s="93"/>
      <c r="MM167" s="93"/>
      <c r="MN167" s="93"/>
      <c r="MO167" s="93"/>
      <c r="MP167" s="93"/>
      <c r="MQ167" s="93"/>
      <c r="MR167" s="93"/>
      <c r="MS167" s="93"/>
      <c r="MT167" s="93"/>
      <c r="MU167" s="93"/>
      <c r="MV167" s="93"/>
      <c r="MW167" s="93"/>
      <c r="MX167" s="93"/>
      <c r="MY167" s="93"/>
      <c r="MZ167" s="93"/>
      <c r="NA167" s="93"/>
      <c r="NB167" s="93"/>
      <c r="NC167" s="93"/>
      <c r="ND167" s="93"/>
      <c r="NE167" s="93"/>
      <c r="NF167" s="93"/>
      <c r="NG167" s="93"/>
      <c r="NH167" s="93"/>
      <c r="NI167" s="93"/>
      <c r="NJ167" s="93"/>
      <c r="NK167" s="93"/>
      <c r="NL167" s="93"/>
      <c r="NM167" s="93"/>
      <c r="NN167" s="93"/>
      <c r="NO167" s="93"/>
      <c r="NP167" s="93"/>
      <c r="NQ167" s="93"/>
      <c r="NR167" s="93"/>
      <c r="NS167" s="93"/>
      <c r="NT167" s="93"/>
      <c r="NU167" s="93"/>
      <c r="NV167" s="93"/>
      <c r="NW167" s="93"/>
      <c r="NX167" s="93"/>
      <c r="NY167" s="93"/>
      <c r="NZ167" s="93"/>
      <c r="OA167" s="93"/>
      <c r="OB167" s="93"/>
      <c r="OC167" s="93"/>
      <c r="OD167" s="93"/>
      <c r="OE167" s="93"/>
      <c r="OF167" s="93"/>
      <c r="OG167" s="93"/>
      <c r="OH167" s="93"/>
      <c r="OI167" s="93"/>
      <c r="OJ167" s="93"/>
      <c r="OK167" s="93"/>
      <c r="OL167" s="93"/>
      <c r="OM167" s="93"/>
      <c r="ON167" s="93"/>
      <c r="OO167" s="93"/>
      <c r="OP167" s="93"/>
      <c r="OQ167" s="93"/>
      <c r="OR167" s="93"/>
      <c r="OS167" s="93"/>
      <c r="OT167" s="93"/>
      <c r="OU167" s="93"/>
      <c r="OV167" s="93"/>
      <c r="OW167" s="93"/>
      <c r="OX167" s="93"/>
      <c r="OY167" s="93"/>
      <c r="OZ167" s="93"/>
      <c r="PA167" s="93"/>
      <c r="PB167" s="93"/>
      <c r="PC167" s="93"/>
      <c r="PD167" s="93"/>
      <c r="PE167" s="93"/>
      <c r="PF167" s="93"/>
      <c r="PG167" s="93"/>
      <c r="PH167" s="93"/>
      <c r="PI167" s="93"/>
      <c r="PJ167" s="93"/>
      <c r="PK167" s="93"/>
      <c r="PL167" s="93"/>
      <c r="PM167" s="93"/>
      <c r="PN167" s="93"/>
      <c r="PO167" s="93"/>
      <c r="PP167" s="93"/>
      <c r="PQ167" s="93"/>
      <c r="PR167" s="93"/>
      <c r="PS167" s="93"/>
      <c r="PT167" s="93"/>
      <c r="PU167" s="93"/>
      <c r="PV167" s="93"/>
      <c r="PW167" s="93"/>
      <c r="PX167" s="93"/>
      <c r="PY167" s="93"/>
      <c r="PZ167" s="93"/>
      <c r="QA167" s="93"/>
      <c r="QB167" s="93"/>
      <c r="QC167" s="93"/>
      <c r="QD167" s="93"/>
      <c r="QE167" s="93"/>
      <c r="QF167" s="93"/>
      <c r="QG167" s="93"/>
      <c r="QH167" s="93"/>
      <c r="QI167" s="93"/>
      <c r="QJ167" s="93"/>
      <c r="QK167" s="93"/>
      <c r="QL167" s="93"/>
      <c r="QM167" s="93"/>
      <c r="QN167" s="93"/>
      <c r="QO167" s="93"/>
      <c r="QP167" s="93"/>
      <c r="QQ167" s="93"/>
      <c r="QR167" s="93"/>
      <c r="QS167" s="93"/>
      <c r="QT167" s="93"/>
      <c r="QU167" s="93"/>
      <c r="QV167" s="93"/>
      <c r="QW167" s="93"/>
      <c r="QX167" s="93"/>
      <c r="QY167" s="93"/>
      <c r="QZ167" s="93"/>
      <c r="RA167" s="93"/>
      <c r="RB167" s="93"/>
      <c r="RC167" s="93"/>
      <c r="RD167" s="93"/>
      <c r="RE167" s="93"/>
      <c r="RF167" s="93"/>
      <c r="RG167" s="93"/>
      <c r="RH167" s="93"/>
      <c r="RI167" s="93"/>
      <c r="RJ167" s="93"/>
      <c r="RK167" s="93"/>
      <c r="RL167" s="93"/>
      <c r="RM167" s="93"/>
      <c r="RN167" s="93"/>
      <c r="RO167" s="93"/>
      <c r="RP167" s="93"/>
      <c r="RQ167" s="93"/>
      <c r="RR167" s="93"/>
      <c r="RS167" s="93"/>
      <c r="RT167" s="93"/>
      <c r="RU167" s="93"/>
      <c r="RV167" s="93"/>
      <c r="RW167" s="93"/>
      <c r="RX167" s="93"/>
      <c r="RY167" s="93"/>
      <c r="RZ167" s="93"/>
      <c r="SA167" s="93"/>
      <c r="SB167" s="93"/>
      <c r="SC167" s="93"/>
      <c r="SD167" s="93"/>
      <c r="SE167" s="93"/>
      <c r="SF167" s="93"/>
      <c r="SG167" s="93"/>
      <c r="SH167" s="93"/>
      <c r="SI167" s="93"/>
      <c r="SJ167" s="93"/>
      <c r="SK167" s="93"/>
      <c r="SL167" s="93"/>
      <c r="SM167" s="93"/>
      <c r="SN167" s="93"/>
      <c r="SO167" s="93"/>
      <c r="SP167" s="93"/>
      <c r="SQ167" s="93"/>
      <c r="SR167" s="93"/>
      <c r="SS167" s="93"/>
      <c r="ST167" s="93"/>
      <c r="SU167" s="93"/>
      <c r="SV167" s="93"/>
      <c r="SW167" s="93"/>
      <c r="SX167" s="93"/>
      <c r="SY167" s="93"/>
      <c r="SZ167" s="93"/>
      <c r="TA167" s="93"/>
      <c r="TB167" s="93"/>
      <c r="TC167" s="93"/>
      <c r="TD167" s="93"/>
      <c r="TE167" s="93"/>
      <c r="TF167" s="93"/>
      <c r="TG167" s="93"/>
      <c r="TH167" s="93"/>
      <c r="TI167" s="93"/>
      <c r="TJ167" s="93"/>
      <c r="TK167" s="93"/>
      <c r="TL167" s="93"/>
      <c r="TM167" s="93"/>
      <c r="TN167" s="93"/>
      <c r="TO167" s="93"/>
      <c r="TP167" s="93"/>
      <c r="TQ167" s="93"/>
      <c r="TR167" s="93"/>
      <c r="TS167" s="93"/>
      <c r="TT167" s="93"/>
      <c r="TU167" s="93"/>
      <c r="TV167" s="93"/>
      <c r="TW167" s="93"/>
      <c r="TX167" s="93"/>
      <c r="TY167" s="93"/>
      <c r="TZ167" s="93"/>
      <c r="UA167" s="93"/>
      <c r="UB167" s="93"/>
      <c r="UC167" s="93"/>
      <c r="UD167" s="93"/>
      <c r="UE167" s="93"/>
      <c r="UF167" s="93"/>
      <c r="UG167" s="93"/>
      <c r="UH167" s="93"/>
      <c r="UI167" s="93"/>
      <c r="UJ167" s="93"/>
      <c r="UK167" s="93"/>
      <c r="UL167" s="93"/>
      <c r="UM167" s="93"/>
      <c r="UN167" s="93"/>
      <c r="UO167" s="93"/>
      <c r="UP167" s="93"/>
      <c r="UQ167" s="93"/>
      <c r="UR167" s="93"/>
      <c r="US167" s="93"/>
      <c r="UT167" s="93"/>
      <c r="UU167" s="93"/>
      <c r="UV167" s="93"/>
      <c r="UW167" s="93"/>
      <c r="UX167" s="93"/>
      <c r="UY167" s="93"/>
      <c r="UZ167" s="93"/>
      <c r="VA167" s="93"/>
      <c r="VB167" s="93"/>
      <c r="VC167" s="93"/>
      <c r="VD167" s="93"/>
      <c r="VE167" s="93"/>
      <c r="VF167" s="93"/>
      <c r="VG167" s="93"/>
      <c r="VH167" s="93"/>
      <c r="VI167" s="93"/>
      <c r="VJ167" s="93"/>
      <c r="VK167" s="93"/>
      <c r="VL167" s="93"/>
      <c r="VM167" s="93"/>
      <c r="VN167" s="93"/>
      <c r="VO167" s="93"/>
      <c r="VP167" s="93"/>
      <c r="VQ167" s="93"/>
      <c r="VR167" s="93"/>
      <c r="VS167" s="93"/>
      <c r="VT167" s="93"/>
      <c r="VU167" s="93"/>
      <c r="VV167" s="93"/>
      <c r="VW167" s="93"/>
      <c r="VX167" s="93"/>
      <c r="VY167" s="93"/>
      <c r="VZ167" s="93"/>
      <c r="WA167" s="93"/>
      <c r="WB167" s="93"/>
      <c r="WC167" s="93"/>
      <c r="WD167" s="93"/>
      <c r="WE167" s="93"/>
      <c r="WF167" s="93"/>
      <c r="WG167" s="93"/>
      <c r="WH167" s="93"/>
      <c r="WI167" s="93"/>
      <c r="WJ167" s="93"/>
      <c r="WK167" s="93"/>
      <c r="WL167" s="93"/>
      <c r="WM167" s="93"/>
      <c r="WN167" s="93"/>
      <c r="WO167" s="93"/>
      <c r="WP167" s="93"/>
      <c r="WQ167" s="93"/>
      <c r="WR167" s="93"/>
      <c r="WS167" s="93"/>
      <c r="WT167" s="93"/>
      <c r="WU167" s="93"/>
      <c r="WV167" s="93"/>
      <c r="WW167" s="93"/>
      <c r="WX167" s="93"/>
      <c r="WY167" s="93"/>
      <c r="WZ167" s="93"/>
      <c r="XA167" s="93"/>
      <c r="XB167" s="93"/>
      <c r="XC167" s="93"/>
      <c r="XD167" s="93"/>
      <c r="XE167" s="93"/>
      <c r="XF167" s="93"/>
      <c r="XG167" s="93"/>
      <c r="XH167" s="93"/>
      <c r="XI167" s="93"/>
      <c r="XJ167" s="93"/>
      <c r="XK167" s="93"/>
      <c r="XL167" s="93"/>
      <c r="XM167" s="93"/>
      <c r="XN167" s="93"/>
      <c r="XO167" s="93"/>
      <c r="XP167" s="93"/>
      <c r="XQ167" s="93"/>
      <c r="XR167" s="93"/>
      <c r="XS167" s="93"/>
      <c r="XT167" s="93"/>
      <c r="XU167" s="93"/>
      <c r="XV167" s="93"/>
      <c r="XW167" s="93"/>
      <c r="XX167" s="93"/>
      <c r="XY167" s="93"/>
      <c r="XZ167" s="93"/>
      <c r="YA167" s="93"/>
      <c r="YB167" s="93"/>
      <c r="YC167" s="93"/>
      <c r="YD167" s="93"/>
      <c r="YE167" s="93"/>
      <c r="YF167" s="93"/>
      <c r="YG167" s="93"/>
      <c r="YH167" s="93"/>
      <c r="YI167" s="93"/>
      <c r="YJ167" s="93"/>
      <c r="YK167" s="93"/>
      <c r="YL167" s="93"/>
      <c r="YM167" s="93"/>
      <c r="YN167" s="93"/>
      <c r="YO167" s="93"/>
      <c r="YP167" s="93"/>
      <c r="YQ167" s="93"/>
      <c r="YR167" s="93"/>
      <c r="YS167" s="93"/>
      <c r="YT167" s="93"/>
      <c r="YU167" s="93"/>
      <c r="YV167" s="93"/>
      <c r="YW167" s="93"/>
      <c r="YX167" s="93"/>
      <c r="YY167" s="93"/>
      <c r="YZ167" s="93"/>
      <c r="ZA167" s="93"/>
      <c r="ZB167" s="93"/>
      <c r="ZC167" s="93"/>
      <c r="ZD167" s="93"/>
      <c r="ZE167" s="93"/>
      <c r="ZF167" s="93"/>
      <c r="ZG167" s="93"/>
      <c r="ZH167" s="93"/>
      <c r="ZI167" s="93"/>
      <c r="ZJ167" s="93"/>
      <c r="ZK167" s="93"/>
      <c r="ZL167" s="93"/>
      <c r="ZM167" s="93"/>
      <c r="ZN167" s="93"/>
      <c r="ZO167" s="93"/>
      <c r="ZP167" s="93"/>
      <c r="ZQ167" s="93"/>
      <c r="ZR167" s="93"/>
      <c r="ZS167" s="93"/>
      <c r="ZT167" s="93"/>
      <c r="ZU167" s="93"/>
      <c r="ZV167" s="93"/>
      <c r="ZW167" s="93"/>
      <c r="ZX167" s="93"/>
      <c r="ZY167" s="93"/>
      <c r="ZZ167" s="93"/>
      <c r="AAA167" s="93"/>
      <c r="AAB167" s="93"/>
      <c r="AAC167" s="93"/>
      <c r="AAD167" s="93"/>
      <c r="AAE167" s="93"/>
      <c r="AAF167" s="93"/>
      <c r="AAG167" s="93"/>
      <c r="AAH167" s="93"/>
      <c r="AAI167" s="93"/>
      <c r="AAJ167" s="93"/>
      <c r="AAK167" s="93"/>
      <c r="AAL167" s="93"/>
      <c r="AAM167" s="93"/>
      <c r="AAN167" s="93"/>
      <c r="AAO167" s="93"/>
      <c r="AAP167" s="93"/>
      <c r="AAQ167" s="93"/>
      <c r="AAR167" s="93"/>
      <c r="AAS167" s="93"/>
      <c r="AAT167" s="93"/>
      <c r="AAU167" s="93"/>
      <c r="AAV167" s="93"/>
      <c r="AAW167" s="93"/>
      <c r="AAX167" s="93"/>
      <c r="AAY167" s="93"/>
      <c r="AAZ167" s="93"/>
      <c r="ABA167" s="93"/>
      <c r="ABB167" s="93"/>
      <c r="ABC167" s="93"/>
      <c r="ABD167" s="93"/>
      <c r="ABE167" s="93"/>
      <c r="ABF167" s="93"/>
      <c r="ABG167" s="93"/>
      <c r="ABH167" s="93"/>
      <c r="ABI167" s="93"/>
      <c r="ABJ167" s="93"/>
      <c r="ABK167" s="93"/>
      <c r="ABL167" s="93"/>
      <c r="ABM167" s="93"/>
      <c r="ABN167" s="93"/>
      <c r="ABO167" s="93"/>
      <c r="ABP167" s="93"/>
      <c r="ABQ167" s="93"/>
      <c r="ABR167" s="93"/>
      <c r="ABS167" s="93"/>
      <c r="ABT167" s="93"/>
      <c r="ABU167" s="93"/>
      <c r="ABV167" s="93"/>
      <c r="ABW167" s="93"/>
      <c r="ABX167" s="93"/>
      <c r="ABY167" s="93"/>
      <c r="ABZ167" s="93"/>
      <c r="ACA167" s="93"/>
      <c r="ACB167" s="93"/>
      <c r="ACC167" s="93"/>
      <c r="ACD167" s="93"/>
      <c r="ACE167" s="93"/>
      <c r="ACF167" s="93"/>
      <c r="ACG167" s="93"/>
      <c r="ACH167" s="93"/>
      <c r="ACI167" s="93"/>
      <c r="ACJ167" s="93"/>
      <c r="ACK167" s="93"/>
      <c r="ACL167" s="93"/>
      <c r="ACM167" s="93"/>
      <c r="ACN167" s="93"/>
      <c r="ACO167" s="93"/>
      <c r="ACP167" s="93"/>
      <c r="ACQ167" s="93"/>
      <c r="ACR167" s="93"/>
      <c r="ACS167" s="93"/>
      <c r="ACT167" s="93"/>
      <c r="ACU167" s="93"/>
      <c r="ACV167" s="93"/>
      <c r="ACW167" s="93"/>
      <c r="ACX167" s="93"/>
      <c r="ACY167" s="93"/>
      <c r="ACZ167" s="93"/>
      <c r="ADA167" s="93"/>
      <c r="ADB167" s="93"/>
      <c r="ADC167" s="93"/>
      <c r="ADD167" s="93"/>
      <c r="ADE167" s="93"/>
      <c r="ADF167" s="93"/>
      <c r="ADG167" s="93"/>
      <c r="ADH167" s="93"/>
      <c r="ADI167" s="93"/>
      <c r="ADJ167" s="93"/>
      <c r="ADK167" s="93"/>
      <c r="ADL167" s="93"/>
      <c r="ADM167" s="93"/>
      <c r="ADN167" s="93"/>
      <c r="ADO167" s="93"/>
      <c r="ADP167" s="93"/>
      <c r="ADQ167" s="93"/>
      <c r="ADR167" s="93"/>
      <c r="ADS167" s="93"/>
      <c r="ADT167" s="93"/>
      <c r="ADU167" s="93"/>
      <c r="ADV167" s="93"/>
      <c r="ADW167" s="93"/>
      <c r="ADX167" s="93"/>
      <c r="ADY167" s="93"/>
      <c r="ADZ167" s="93"/>
      <c r="AEA167" s="93"/>
      <c r="AEB167" s="93"/>
      <c r="AEC167" s="93"/>
      <c r="AED167" s="93"/>
      <c r="AEE167" s="93"/>
      <c r="AEF167" s="93"/>
      <c r="AEG167" s="93"/>
      <c r="AEH167" s="93"/>
      <c r="AEI167" s="93"/>
      <c r="AEJ167" s="93"/>
      <c r="AEK167" s="93"/>
      <c r="AEL167" s="93"/>
      <c r="AEM167" s="93"/>
      <c r="AEN167" s="93"/>
      <c r="AEO167" s="93"/>
      <c r="AEP167" s="93"/>
      <c r="AEQ167" s="93"/>
      <c r="AER167" s="93"/>
      <c r="AES167" s="93"/>
      <c r="AET167" s="93"/>
      <c r="AEU167" s="93"/>
      <c r="AEV167" s="93"/>
      <c r="AEW167" s="93"/>
      <c r="AEX167" s="93"/>
      <c r="AEY167" s="93"/>
      <c r="AEZ167" s="93"/>
      <c r="AFA167" s="93"/>
      <c r="AFB167" s="93"/>
      <c r="AFC167" s="93"/>
      <c r="AFD167" s="93"/>
      <c r="AFE167" s="93"/>
      <c r="AFF167" s="93"/>
      <c r="AFG167" s="93"/>
      <c r="AFH167" s="93"/>
      <c r="AFI167" s="93"/>
      <c r="AFJ167" s="93"/>
      <c r="AFK167" s="93"/>
      <c r="AFL167" s="93"/>
      <c r="AFM167" s="93"/>
      <c r="AFN167" s="93"/>
      <c r="AFO167" s="93"/>
      <c r="AFP167" s="93"/>
      <c r="AFQ167" s="93"/>
      <c r="AFR167" s="93"/>
      <c r="AFS167" s="93"/>
      <c r="AFT167" s="93"/>
      <c r="AFU167" s="93"/>
      <c r="AFV167" s="93"/>
      <c r="AFW167" s="93"/>
      <c r="AFX167" s="93"/>
      <c r="AFY167" s="93"/>
      <c r="AFZ167" s="93"/>
      <c r="AGA167" s="93"/>
      <c r="AGB167" s="93"/>
      <c r="AGC167" s="93"/>
      <c r="AGD167" s="93"/>
      <c r="AGE167" s="93"/>
      <c r="AGF167" s="93"/>
      <c r="AGG167" s="93"/>
      <c r="AGH167" s="93"/>
      <c r="AGI167" s="93"/>
      <c r="AGJ167" s="93"/>
      <c r="AGK167" s="93"/>
      <c r="AGL167" s="93"/>
      <c r="AGM167" s="93"/>
      <c r="AGN167" s="93"/>
      <c r="AGO167" s="93"/>
      <c r="AGP167" s="93"/>
      <c r="AGQ167" s="93"/>
      <c r="AGR167" s="93"/>
      <c r="AGS167" s="93"/>
      <c r="AGT167" s="93"/>
      <c r="AGU167" s="93"/>
      <c r="AGV167" s="93"/>
      <c r="AGW167" s="93"/>
      <c r="AGX167" s="93"/>
      <c r="AGY167" s="93"/>
      <c r="AGZ167" s="93"/>
      <c r="AHA167" s="93"/>
      <c r="AHB167" s="93"/>
      <c r="AHC167" s="93"/>
      <c r="AHD167" s="93"/>
      <c r="AHE167" s="93"/>
      <c r="AHF167" s="93"/>
      <c r="AHG167" s="93"/>
      <c r="AHH167" s="93"/>
      <c r="AHI167" s="93"/>
      <c r="AHJ167" s="93"/>
      <c r="AHK167" s="93"/>
      <c r="AHL167" s="93"/>
      <c r="AHM167" s="93"/>
      <c r="AHN167" s="93"/>
      <c r="AHO167" s="93"/>
      <c r="AHP167" s="93"/>
      <c r="AHQ167" s="93"/>
      <c r="AHR167" s="93"/>
      <c r="AHS167" s="93"/>
      <c r="AHT167" s="93"/>
      <c r="AHU167" s="93"/>
      <c r="AHV167" s="93"/>
      <c r="AHW167" s="93"/>
      <c r="AHX167" s="93"/>
      <c r="AHY167" s="93"/>
      <c r="AHZ167" s="93"/>
      <c r="AIA167" s="93"/>
      <c r="AIB167" s="93"/>
      <c r="AIC167" s="93"/>
      <c r="AID167" s="93"/>
      <c r="AIE167" s="93"/>
      <c r="AIF167" s="93"/>
      <c r="AIG167" s="93"/>
      <c r="AIH167" s="93"/>
      <c r="AII167" s="93"/>
      <c r="AIJ167" s="93"/>
      <c r="AIK167" s="93"/>
      <c r="AIL167" s="93"/>
      <c r="AIM167" s="93"/>
      <c r="AIN167" s="93"/>
      <c r="AIO167" s="93"/>
      <c r="AIP167" s="93"/>
      <c r="AIQ167" s="93"/>
      <c r="AIR167" s="93"/>
      <c r="AIS167" s="93"/>
      <c r="AIT167" s="93"/>
      <c r="AIU167" s="93"/>
      <c r="AIV167" s="93"/>
      <c r="AIW167" s="93"/>
      <c r="AIX167" s="93"/>
      <c r="AIY167" s="93"/>
      <c r="AIZ167" s="93"/>
      <c r="AJA167" s="93"/>
      <c r="AJB167" s="93"/>
      <c r="AJC167" s="93"/>
      <c r="AJD167" s="93"/>
      <c r="AJE167" s="93"/>
      <c r="AJF167" s="93"/>
      <c r="AJG167" s="93"/>
      <c r="AJH167" s="93"/>
      <c r="AJI167" s="93"/>
      <c r="AJJ167" s="93"/>
      <c r="AJK167" s="93"/>
      <c r="AJL167" s="93"/>
      <c r="AJM167" s="93"/>
      <c r="AJN167" s="93"/>
      <c r="AJO167" s="93"/>
      <c r="AJP167" s="93"/>
      <c r="AJQ167" s="93"/>
      <c r="AJR167" s="93"/>
      <c r="AJS167" s="93"/>
      <c r="AJT167" s="93"/>
      <c r="AJU167" s="93"/>
      <c r="AJV167" s="93"/>
      <c r="AJW167" s="93"/>
      <c r="AJX167" s="93"/>
      <c r="AJY167" s="93"/>
      <c r="AJZ167" s="93"/>
      <c r="AKA167" s="93"/>
      <c r="AKB167" s="93"/>
      <c r="AKC167" s="93"/>
      <c r="AKD167" s="93"/>
      <c r="AKE167" s="93"/>
      <c r="AKF167" s="93"/>
      <c r="AKG167" s="93"/>
      <c r="AKH167" s="93"/>
      <c r="AKI167" s="93"/>
      <c r="AKJ167" s="93"/>
      <c r="AKK167" s="93"/>
      <c r="AKL167" s="93"/>
      <c r="AKM167" s="93"/>
      <c r="AKN167" s="93"/>
      <c r="AKO167" s="93"/>
      <c r="AKP167" s="93"/>
      <c r="AKQ167" s="93"/>
      <c r="AKR167" s="93"/>
      <c r="AKS167" s="93"/>
      <c r="AKT167" s="93"/>
      <c r="AKU167" s="93"/>
      <c r="AKV167" s="93"/>
      <c r="AKW167" s="93"/>
      <c r="AKX167" s="93"/>
      <c r="AKY167" s="93"/>
      <c r="AKZ167" s="93"/>
      <c r="ALA167" s="93"/>
      <c r="ALB167" s="93"/>
      <c r="ALC167" s="93"/>
      <c r="ALD167" s="93"/>
      <c r="ALE167" s="93"/>
      <c r="ALF167" s="93"/>
      <c r="ALG167" s="93"/>
      <c r="ALH167" s="93"/>
      <c r="ALI167" s="93"/>
      <c r="ALJ167" s="93"/>
      <c r="ALK167" s="93"/>
      <c r="ALL167" s="93"/>
      <c r="ALM167" s="93"/>
      <c r="ALN167" s="93"/>
      <c r="ALO167" s="93"/>
      <c r="ALP167" s="93"/>
      <c r="ALQ167" s="93"/>
      <c r="ALR167" s="93"/>
      <c r="ALS167" s="93"/>
      <c r="ALT167" s="93"/>
      <c r="ALU167" s="93"/>
      <c r="ALV167" s="93"/>
      <c r="ALW167" s="93"/>
      <c r="ALX167" s="93"/>
      <c r="ALY167" s="93"/>
      <c r="ALZ167" s="93"/>
      <c r="AMA167" s="93"/>
      <c r="AMB167" s="93"/>
      <c r="AMC167" s="93"/>
      <c r="AMD167" s="93"/>
      <c r="AME167" s="93"/>
      <c r="AMF167" s="93"/>
      <c r="AMG167" s="93"/>
      <c r="AMH167" s="93"/>
      <c r="AMI167" s="93"/>
      <c r="AMJ167" s="93"/>
    </row>
    <row r="168" spans="1:1024" ht="60.75" customHeight="1" x14ac:dyDescent="0.25">
      <c r="A168" s="147"/>
      <c r="B168" s="156"/>
      <c r="C168" s="109" t="s">
        <v>141</v>
      </c>
      <c r="D168" s="106" t="s">
        <v>127</v>
      </c>
      <c r="E168" s="106" t="s">
        <v>127</v>
      </c>
      <c r="F168" s="106">
        <v>860556.23</v>
      </c>
      <c r="G168" s="106">
        <v>629476.69999999995</v>
      </c>
      <c r="H168" s="106">
        <v>523473.3</v>
      </c>
      <c r="I168" s="106">
        <v>370431.3</v>
      </c>
      <c r="J168" s="106">
        <v>306327.90000000002</v>
      </c>
      <c r="K168" s="106">
        <v>306327.90000000002</v>
      </c>
      <c r="L168" s="106">
        <v>306327.90000000002</v>
      </c>
      <c r="M168" s="106">
        <v>306327.90000000002</v>
      </c>
      <c r="N168" s="106">
        <v>306327.90000000002</v>
      </c>
      <c r="O168" s="106">
        <f>F168+G168+H168+I168+J168+K168+L168+M168+N168</f>
        <v>3915577.0299999993</v>
      </c>
    </row>
    <row r="169" spans="1:1024" s="37" customFormat="1" ht="18.75" customHeight="1" x14ac:dyDescent="0.3">
      <c r="A169" s="147" t="s">
        <v>65</v>
      </c>
      <c r="B169" s="148" t="s">
        <v>155</v>
      </c>
      <c r="C169" s="109" t="s">
        <v>17</v>
      </c>
      <c r="D169" s="106">
        <f t="shared" ref="D169:O169" si="54">D170</f>
        <v>383743.5</v>
      </c>
      <c r="E169" s="106">
        <f t="shared" si="54"/>
        <v>386693.3</v>
      </c>
      <c r="F169" s="106">
        <f t="shared" si="54"/>
        <v>418403</v>
      </c>
      <c r="G169" s="106">
        <f t="shared" si="54"/>
        <v>468556.1</v>
      </c>
      <c r="H169" s="106">
        <f t="shared" si="54"/>
        <v>467159.7</v>
      </c>
      <c r="I169" s="106">
        <f t="shared" si="54"/>
        <v>467281.8</v>
      </c>
      <c r="J169" s="106">
        <f t="shared" si="54"/>
        <v>405228.7</v>
      </c>
      <c r="K169" s="106">
        <f t="shared" si="54"/>
        <v>405228.7</v>
      </c>
      <c r="L169" s="106">
        <f t="shared" si="54"/>
        <v>405228.7</v>
      </c>
      <c r="M169" s="106">
        <f t="shared" si="54"/>
        <v>405228.7</v>
      </c>
      <c r="N169" s="106">
        <f t="shared" si="54"/>
        <v>405228.7</v>
      </c>
      <c r="O169" s="106">
        <f t="shared" si="54"/>
        <v>4617980.9000000004</v>
      </c>
    </row>
    <row r="170" spans="1:1024" s="92" customFormat="1" x14ac:dyDescent="0.3">
      <c r="A170" s="147"/>
      <c r="B170" s="148"/>
      <c r="C170" s="109" t="s">
        <v>128</v>
      </c>
      <c r="D170" s="106">
        <f t="shared" ref="D170:N170" si="55">D172+D173</f>
        <v>383743.5</v>
      </c>
      <c r="E170" s="106">
        <f t="shared" si="55"/>
        <v>386693.3</v>
      </c>
      <c r="F170" s="106">
        <f t="shared" si="55"/>
        <v>418403</v>
      </c>
      <c r="G170" s="106">
        <f t="shared" si="55"/>
        <v>468556.1</v>
      </c>
      <c r="H170" s="106">
        <f t="shared" si="55"/>
        <v>467159.7</v>
      </c>
      <c r="I170" s="106">
        <f t="shared" si="55"/>
        <v>467281.8</v>
      </c>
      <c r="J170" s="106">
        <f t="shared" si="55"/>
        <v>405228.7</v>
      </c>
      <c r="K170" s="106">
        <f t="shared" si="55"/>
        <v>405228.7</v>
      </c>
      <c r="L170" s="106">
        <f t="shared" si="55"/>
        <v>405228.7</v>
      </c>
      <c r="M170" s="106">
        <f t="shared" si="55"/>
        <v>405228.7</v>
      </c>
      <c r="N170" s="106">
        <f t="shared" si="55"/>
        <v>405228.7</v>
      </c>
      <c r="O170" s="106">
        <f>D170+E170+F170+G170+H170+I170+J170+K170+L170+M170+N170</f>
        <v>4617980.9000000004</v>
      </c>
    </row>
    <row r="171" spans="1:1024" s="52" customFormat="1" x14ac:dyDescent="0.3">
      <c r="A171" s="147"/>
      <c r="B171" s="148"/>
      <c r="C171" s="109" t="s">
        <v>125</v>
      </c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</row>
    <row r="172" spans="1:1024" ht="37.5" x14ac:dyDescent="0.25">
      <c r="A172" s="147"/>
      <c r="B172" s="148"/>
      <c r="C172" s="109" t="s">
        <v>126</v>
      </c>
      <c r="D172" s="106">
        <v>321731.40000000002</v>
      </c>
      <c r="E172" s="106">
        <v>309925.3</v>
      </c>
      <c r="F172" s="106">
        <v>328991</v>
      </c>
      <c r="G172" s="106">
        <v>370491.1</v>
      </c>
      <c r="H172" s="106">
        <v>369970.7</v>
      </c>
      <c r="I172" s="106">
        <v>369979.8</v>
      </c>
      <c r="J172" s="106">
        <v>316645.7</v>
      </c>
      <c r="K172" s="106">
        <v>316645.7</v>
      </c>
      <c r="L172" s="106">
        <v>316645.7</v>
      </c>
      <c r="M172" s="106">
        <v>316645.7</v>
      </c>
      <c r="N172" s="106">
        <v>316645.7</v>
      </c>
      <c r="O172" s="106">
        <f>D172+E172+F172+G172+H172+I172+J172+K172+L172+M172+N172</f>
        <v>3654317.8000000007</v>
      </c>
    </row>
    <row r="173" spans="1:1024" ht="37.5" x14ac:dyDescent="0.25">
      <c r="A173" s="147"/>
      <c r="B173" s="148"/>
      <c r="C173" s="109" t="s">
        <v>129</v>
      </c>
      <c r="D173" s="106">
        <v>62012.1</v>
      </c>
      <c r="E173" s="106">
        <v>76768</v>
      </c>
      <c r="F173" s="106">
        <v>89412</v>
      </c>
      <c r="G173" s="106">
        <v>98065</v>
      </c>
      <c r="H173" s="106">
        <v>97189</v>
      </c>
      <c r="I173" s="106">
        <v>97302</v>
      </c>
      <c r="J173" s="106">
        <v>88583</v>
      </c>
      <c r="K173" s="106">
        <v>88583</v>
      </c>
      <c r="L173" s="106">
        <v>88583</v>
      </c>
      <c r="M173" s="106">
        <v>88583</v>
      </c>
      <c r="N173" s="106">
        <v>88583</v>
      </c>
      <c r="O173" s="106">
        <f>D173+E173+F173+G173+H173+I173+J173+K173+L173+M173+N173</f>
        <v>963663.1</v>
      </c>
    </row>
    <row r="174" spans="1:1024" s="50" customFormat="1" hidden="1" x14ac:dyDescent="0.3">
      <c r="A174" s="147"/>
      <c r="B174" s="148"/>
      <c r="C174" s="109" t="s">
        <v>20</v>
      </c>
      <c r="D174" s="111">
        <v>0</v>
      </c>
      <c r="E174" s="111">
        <v>0</v>
      </c>
      <c r="F174" s="75">
        <v>0</v>
      </c>
      <c r="G174" s="75">
        <v>0</v>
      </c>
      <c r="H174" s="75">
        <v>0</v>
      </c>
      <c r="I174" s="75"/>
      <c r="J174" s="75"/>
      <c r="K174" s="75"/>
      <c r="L174" s="75"/>
      <c r="M174" s="75"/>
      <c r="N174" s="75"/>
      <c r="O174" s="75">
        <v>0</v>
      </c>
    </row>
    <row r="175" spans="1:1024" s="50" customFormat="1" ht="37.5" hidden="1" x14ac:dyDescent="0.3">
      <c r="A175" s="147"/>
      <c r="B175" s="148"/>
      <c r="C175" s="109" t="s">
        <v>21</v>
      </c>
      <c r="D175" s="111">
        <v>0</v>
      </c>
      <c r="E175" s="111">
        <v>0</v>
      </c>
      <c r="F175" s="75">
        <v>0</v>
      </c>
      <c r="G175" s="75">
        <v>0</v>
      </c>
      <c r="H175" s="75">
        <v>0</v>
      </c>
      <c r="I175" s="75"/>
      <c r="J175" s="75"/>
      <c r="K175" s="75"/>
      <c r="L175" s="75"/>
      <c r="M175" s="75"/>
      <c r="N175" s="75"/>
      <c r="O175" s="75">
        <v>0</v>
      </c>
    </row>
    <row r="176" spans="1:1024" s="50" customFormat="1" ht="19.5" customHeight="1" x14ac:dyDescent="0.3">
      <c r="A176" s="147" t="s">
        <v>156</v>
      </c>
      <c r="B176" s="148" t="s">
        <v>149</v>
      </c>
      <c r="C176" s="109" t="s">
        <v>17</v>
      </c>
      <c r="D176" s="106">
        <f>D179</f>
        <v>0</v>
      </c>
      <c r="E176" s="106">
        <f>E177+E179</f>
        <v>10682.800000000001</v>
      </c>
      <c r="F176" s="106" t="str">
        <f t="shared" ref="F176:O177" si="56">F177</f>
        <v>-</v>
      </c>
      <c r="G176" s="106" t="str">
        <f t="shared" si="56"/>
        <v>-</v>
      </c>
      <c r="H176" s="106" t="s">
        <v>127</v>
      </c>
      <c r="I176" s="106" t="s">
        <v>127</v>
      </c>
      <c r="J176" s="106" t="s">
        <v>127</v>
      </c>
      <c r="K176" s="106" t="s">
        <v>127</v>
      </c>
      <c r="L176" s="106" t="s">
        <v>127</v>
      </c>
      <c r="M176" s="106" t="s">
        <v>127</v>
      </c>
      <c r="N176" s="106" t="s">
        <v>127</v>
      </c>
      <c r="O176" s="106">
        <f t="shared" ref="O176" si="57">O177+O179</f>
        <v>10682.800000000001</v>
      </c>
    </row>
    <row r="177" spans="1:15" s="87" customFormat="1" ht="18.75" customHeight="1" x14ac:dyDescent="0.3">
      <c r="A177" s="147"/>
      <c r="B177" s="148"/>
      <c r="C177" s="109" t="s">
        <v>138</v>
      </c>
      <c r="D177" s="106" t="s">
        <v>127</v>
      </c>
      <c r="E177" s="106">
        <v>10575.93</v>
      </c>
      <c r="F177" s="106" t="str">
        <f t="shared" si="56"/>
        <v>-</v>
      </c>
      <c r="G177" s="106" t="str">
        <f t="shared" si="56"/>
        <v>-</v>
      </c>
      <c r="H177" s="106" t="str">
        <f t="shared" si="56"/>
        <v>-</v>
      </c>
      <c r="I177" s="106" t="str">
        <f t="shared" si="56"/>
        <v>-</v>
      </c>
      <c r="J177" s="106" t="str">
        <f t="shared" si="56"/>
        <v>-</v>
      </c>
      <c r="K177" s="106" t="str">
        <f t="shared" si="56"/>
        <v>-</v>
      </c>
      <c r="L177" s="106" t="str">
        <f t="shared" si="56"/>
        <v>-</v>
      </c>
      <c r="M177" s="106" t="str">
        <f t="shared" si="56"/>
        <v>-</v>
      </c>
      <c r="N177" s="106" t="str">
        <f t="shared" si="56"/>
        <v>-</v>
      </c>
      <c r="O177" s="106">
        <f t="shared" si="56"/>
        <v>10575.93</v>
      </c>
    </row>
    <row r="178" spans="1:15" s="50" customFormat="1" ht="64.5" customHeight="1" x14ac:dyDescent="0.3">
      <c r="A178" s="147"/>
      <c r="B178" s="148"/>
      <c r="C178" s="109" t="s">
        <v>141</v>
      </c>
      <c r="D178" s="106" t="s">
        <v>127</v>
      </c>
      <c r="E178" s="106">
        <v>10575.93</v>
      </c>
      <c r="F178" s="106" t="s">
        <v>127</v>
      </c>
      <c r="G178" s="106" t="s">
        <v>127</v>
      </c>
      <c r="H178" s="106" t="s">
        <v>127</v>
      </c>
      <c r="I178" s="106" t="s">
        <v>127</v>
      </c>
      <c r="J178" s="106" t="s">
        <v>127</v>
      </c>
      <c r="K178" s="106" t="s">
        <v>127</v>
      </c>
      <c r="L178" s="106" t="s">
        <v>127</v>
      </c>
      <c r="M178" s="106" t="s">
        <v>127</v>
      </c>
      <c r="N178" s="106" t="s">
        <v>127</v>
      </c>
      <c r="O178" s="106">
        <f>E178</f>
        <v>10575.93</v>
      </c>
    </row>
    <row r="179" spans="1:15" s="95" customFormat="1" ht="18.75" customHeight="1" x14ac:dyDescent="0.2">
      <c r="A179" s="147"/>
      <c r="B179" s="148"/>
      <c r="C179" s="109" t="s">
        <v>128</v>
      </c>
      <c r="D179" s="106">
        <f>D180</f>
        <v>0</v>
      </c>
      <c r="E179" s="106">
        <f>E180</f>
        <v>106.87</v>
      </c>
      <c r="F179" s="106" t="str">
        <f t="shared" ref="F179:O179" si="58">F180</f>
        <v>-</v>
      </c>
      <c r="G179" s="106" t="str">
        <f t="shared" si="58"/>
        <v>-</v>
      </c>
      <c r="H179" s="106" t="str">
        <f t="shared" si="58"/>
        <v>-</v>
      </c>
      <c r="I179" s="106" t="str">
        <f t="shared" si="58"/>
        <v>-</v>
      </c>
      <c r="J179" s="106" t="str">
        <f t="shared" si="58"/>
        <v>-</v>
      </c>
      <c r="K179" s="106" t="str">
        <f t="shared" si="58"/>
        <v>-</v>
      </c>
      <c r="L179" s="106" t="str">
        <f t="shared" si="58"/>
        <v>-</v>
      </c>
      <c r="M179" s="106" t="str">
        <f t="shared" si="58"/>
        <v>-</v>
      </c>
      <c r="N179" s="106" t="str">
        <f t="shared" si="58"/>
        <v>-</v>
      </c>
      <c r="O179" s="106">
        <f t="shared" si="58"/>
        <v>106.87</v>
      </c>
    </row>
    <row r="180" spans="1:15" s="50" customFormat="1" ht="20.25" customHeight="1" x14ac:dyDescent="0.3">
      <c r="A180" s="147"/>
      <c r="B180" s="148"/>
      <c r="C180" s="153" t="s">
        <v>141</v>
      </c>
      <c r="D180" s="149">
        <v>0</v>
      </c>
      <c r="E180" s="149">
        <v>106.87</v>
      </c>
      <c r="F180" s="149" t="s">
        <v>127</v>
      </c>
      <c r="G180" s="149" t="s">
        <v>127</v>
      </c>
      <c r="H180" s="149" t="s">
        <v>127</v>
      </c>
      <c r="I180" s="149" t="s">
        <v>127</v>
      </c>
      <c r="J180" s="149" t="s">
        <v>127</v>
      </c>
      <c r="K180" s="149" t="s">
        <v>127</v>
      </c>
      <c r="L180" s="149" t="s">
        <v>127</v>
      </c>
      <c r="M180" s="149" t="s">
        <v>127</v>
      </c>
      <c r="N180" s="149" t="s">
        <v>127</v>
      </c>
      <c r="O180" s="149">
        <f>D180+E180</f>
        <v>106.87</v>
      </c>
    </row>
    <row r="181" spans="1:15" s="50" customFormat="1" ht="43.5" customHeight="1" x14ac:dyDescent="0.3">
      <c r="A181" s="147"/>
      <c r="B181" s="148"/>
      <c r="C181" s="153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</row>
    <row r="182" spans="1:15" s="50" customFormat="1" ht="18" customHeight="1" x14ac:dyDescent="0.3">
      <c r="A182" s="147" t="s">
        <v>157</v>
      </c>
      <c r="B182" s="148" t="s">
        <v>151</v>
      </c>
      <c r="C182" s="109" t="s">
        <v>17</v>
      </c>
      <c r="D182" s="106">
        <f>D183+D186</f>
        <v>2630.5499999999997</v>
      </c>
      <c r="E182" s="106" t="s">
        <v>127</v>
      </c>
      <c r="F182" s="106" t="s">
        <v>127</v>
      </c>
      <c r="G182" s="106">
        <f>G183+G186</f>
        <v>10093</v>
      </c>
      <c r="H182" s="106">
        <f>H183+H186</f>
        <v>3478.1000000000004</v>
      </c>
      <c r="I182" s="106" t="s">
        <v>127</v>
      </c>
      <c r="J182" s="106" t="s">
        <v>127</v>
      </c>
      <c r="K182" s="106" t="s">
        <v>127</v>
      </c>
      <c r="L182" s="106" t="s">
        <v>127</v>
      </c>
      <c r="M182" s="106" t="s">
        <v>127</v>
      </c>
      <c r="N182" s="106" t="s">
        <v>127</v>
      </c>
      <c r="O182" s="106">
        <f>O183+O186</f>
        <v>16201.649999999998</v>
      </c>
    </row>
    <row r="183" spans="1:15" s="87" customFormat="1" ht="18" customHeight="1" x14ac:dyDescent="0.3">
      <c r="A183" s="147"/>
      <c r="B183" s="148"/>
      <c r="C183" s="109" t="s">
        <v>138</v>
      </c>
      <c r="D183" s="106">
        <f>D184</f>
        <v>2604.2399999999998</v>
      </c>
      <c r="E183" s="106" t="s">
        <v>127</v>
      </c>
      <c r="F183" s="106" t="s">
        <v>127</v>
      </c>
      <c r="G183" s="106">
        <f>G184</f>
        <v>9992.06</v>
      </c>
      <c r="H183" s="106">
        <f>H184</f>
        <v>3443.3</v>
      </c>
      <c r="I183" s="106" t="s">
        <v>127</v>
      </c>
      <c r="J183" s="106" t="s">
        <v>127</v>
      </c>
      <c r="K183" s="106" t="s">
        <v>127</v>
      </c>
      <c r="L183" s="106" t="s">
        <v>127</v>
      </c>
      <c r="M183" s="106" t="s">
        <v>127</v>
      </c>
      <c r="N183" s="106" t="s">
        <v>127</v>
      </c>
      <c r="O183" s="106">
        <f>O184</f>
        <v>16039.599999999999</v>
      </c>
    </row>
    <row r="184" spans="1:15" s="50" customFormat="1" ht="19.5" customHeight="1" x14ac:dyDescent="0.3">
      <c r="A184" s="147"/>
      <c r="B184" s="148"/>
      <c r="C184" s="153" t="s">
        <v>141</v>
      </c>
      <c r="D184" s="149">
        <v>2604.2399999999998</v>
      </c>
      <c r="E184" s="149" t="s">
        <v>127</v>
      </c>
      <c r="F184" s="149" t="s">
        <v>127</v>
      </c>
      <c r="G184" s="149">
        <v>9992.06</v>
      </c>
      <c r="H184" s="149">
        <v>3443.3</v>
      </c>
      <c r="I184" s="149" t="s">
        <v>127</v>
      </c>
      <c r="J184" s="149" t="s">
        <v>127</v>
      </c>
      <c r="K184" s="149" t="s">
        <v>127</v>
      </c>
      <c r="L184" s="149" t="s">
        <v>127</v>
      </c>
      <c r="M184" s="149" t="s">
        <v>127</v>
      </c>
      <c r="N184" s="149" t="s">
        <v>127</v>
      </c>
      <c r="O184" s="149">
        <f>D184+G184+H184</f>
        <v>16039.599999999999</v>
      </c>
    </row>
    <row r="185" spans="1:15" s="50" customFormat="1" ht="43.5" customHeight="1" x14ac:dyDescent="0.3">
      <c r="A185" s="147"/>
      <c r="B185" s="148"/>
      <c r="C185" s="153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</row>
    <row r="186" spans="1:15" s="85" customFormat="1" ht="18" customHeight="1" x14ac:dyDescent="0.3">
      <c r="A186" s="147"/>
      <c r="B186" s="148"/>
      <c r="C186" s="109" t="s">
        <v>128</v>
      </c>
      <c r="D186" s="106">
        <f>D187</f>
        <v>26.31</v>
      </c>
      <c r="E186" s="106" t="s">
        <v>127</v>
      </c>
      <c r="F186" s="106" t="s">
        <v>127</v>
      </c>
      <c r="G186" s="106">
        <f>G187</f>
        <v>100.94</v>
      </c>
      <c r="H186" s="106">
        <f>H187</f>
        <v>34.799999999999997</v>
      </c>
      <c r="I186" s="106" t="s">
        <v>127</v>
      </c>
      <c r="J186" s="106" t="s">
        <v>127</v>
      </c>
      <c r="K186" s="106" t="s">
        <v>127</v>
      </c>
      <c r="L186" s="106" t="s">
        <v>127</v>
      </c>
      <c r="M186" s="106" t="s">
        <v>127</v>
      </c>
      <c r="N186" s="106" t="s">
        <v>127</v>
      </c>
      <c r="O186" s="106">
        <f>O187</f>
        <v>162.05000000000001</v>
      </c>
    </row>
    <row r="187" spans="1:15" s="50" customFormat="1" ht="20.25" customHeight="1" x14ac:dyDescent="0.3">
      <c r="A187" s="147"/>
      <c r="B187" s="148"/>
      <c r="C187" s="153" t="s">
        <v>141</v>
      </c>
      <c r="D187" s="149">
        <v>26.31</v>
      </c>
      <c r="E187" s="149" t="s">
        <v>127</v>
      </c>
      <c r="F187" s="149" t="s">
        <v>127</v>
      </c>
      <c r="G187" s="149">
        <v>100.94</v>
      </c>
      <c r="H187" s="149">
        <v>34.799999999999997</v>
      </c>
      <c r="I187" s="149" t="s">
        <v>127</v>
      </c>
      <c r="J187" s="149" t="s">
        <v>127</v>
      </c>
      <c r="K187" s="149" t="s">
        <v>127</v>
      </c>
      <c r="L187" s="149" t="s">
        <v>127</v>
      </c>
      <c r="M187" s="149" t="s">
        <v>127</v>
      </c>
      <c r="N187" s="149" t="s">
        <v>127</v>
      </c>
      <c r="O187" s="149">
        <f>D187+G187+H187</f>
        <v>162.05000000000001</v>
      </c>
    </row>
    <row r="188" spans="1:15" s="50" customFormat="1" ht="43.5" customHeight="1" x14ac:dyDescent="0.3">
      <c r="A188" s="147"/>
      <c r="B188" s="148"/>
      <c r="C188" s="153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</row>
    <row r="189" spans="1:15" s="50" customFormat="1" ht="18.75" customHeight="1" x14ac:dyDescent="0.3">
      <c r="A189" s="147" t="s">
        <v>158</v>
      </c>
      <c r="B189" s="148" t="s">
        <v>150</v>
      </c>
      <c r="C189" s="109" t="s">
        <v>17</v>
      </c>
      <c r="D189" s="106" t="s">
        <v>127</v>
      </c>
      <c r="E189" s="106" t="s">
        <v>127</v>
      </c>
      <c r="F189" s="106">
        <f>F190+F192</f>
        <v>2456.11</v>
      </c>
      <c r="G189" s="106" t="s">
        <v>127</v>
      </c>
      <c r="H189" s="106" t="s">
        <v>127</v>
      </c>
      <c r="I189" s="106" t="s">
        <v>127</v>
      </c>
      <c r="J189" s="106">
        <f t="shared" ref="J189:O189" si="59">J190+J192</f>
        <v>1200</v>
      </c>
      <c r="K189" s="106">
        <f t="shared" si="59"/>
        <v>1200</v>
      </c>
      <c r="L189" s="106">
        <f t="shared" si="59"/>
        <v>1200</v>
      </c>
      <c r="M189" s="106">
        <f t="shared" si="59"/>
        <v>1200</v>
      </c>
      <c r="N189" s="106">
        <f t="shared" si="59"/>
        <v>1200</v>
      </c>
      <c r="O189" s="106">
        <f t="shared" si="59"/>
        <v>8456.1099999999988</v>
      </c>
    </row>
    <row r="190" spans="1:15" s="87" customFormat="1" ht="18.75" customHeight="1" x14ac:dyDescent="0.3">
      <c r="A190" s="147"/>
      <c r="B190" s="148"/>
      <c r="C190" s="109" t="s">
        <v>138</v>
      </c>
      <c r="D190" s="106" t="s">
        <v>127</v>
      </c>
      <c r="E190" s="106" t="s">
        <v>127</v>
      </c>
      <c r="F190" s="106">
        <f>F191</f>
        <v>2431.48</v>
      </c>
      <c r="G190" s="106" t="s">
        <v>127</v>
      </c>
      <c r="H190" s="106" t="str">
        <f t="shared" ref="H190:O190" si="60">H191</f>
        <v>-</v>
      </c>
      <c r="I190" s="106" t="str">
        <f t="shared" si="60"/>
        <v>-</v>
      </c>
      <c r="J190" s="106">
        <f t="shared" si="60"/>
        <v>1188</v>
      </c>
      <c r="K190" s="106">
        <f t="shared" si="60"/>
        <v>1188</v>
      </c>
      <c r="L190" s="106">
        <f t="shared" si="60"/>
        <v>1188</v>
      </c>
      <c r="M190" s="106">
        <f t="shared" si="60"/>
        <v>1188</v>
      </c>
      <c r="N190" s="106">
        <f t="shared" si="60"/>
        <v>1188</v>
      </c>
      <c r="O190" s="106">
        <f t="shared" si="60"/>
        <v>8371.48</v>
      </c>
    </row>
    <row r="191" spans="1:15" s="50" customFormat="1" ht="58.5" customHeight="1" x14ac:dyDescent="0.3">
      <c r="A191" s="147"/>
      <c r="B191" s="148"/>
      <c r="C191" s="109" t="s">
        <v>141</v>
      </c>
      <c r="D191" s="106" t="s">
        <v>127</v>
      </c>
      <c r="E191" s="106" t="s">
        <v>127</v>
      </c>
      <c r="F191" s="106">
        <v>2431.48</v>
      </c>
      <c r="G191" s="106" t="s">
        <v>127</v>
      </c>
      <c r="H191" s="106" t="s">
        <v>127</v>
      </c>
      <c r="I191" s="106" t="s">
        <v>127</v>
      </c>
      <c r="J191" s="106">
        <v>1188</v>
      </c>
      <c r="K191" s="106">
        <v>1188</v>
      </c>
      <c r="L191" s="106">
        <v>1188</v>
      </c>
      <c r="M191" s="106">
        <v>1188</v>
      </c>
      <c r="N191" s="106">
        <v>1188</v>
      </c>
      <c r="O191" s="106">
        <f>F191+J191+K191+L191+M191+N191</f>
        <v>8371.48</v>
      </c>
    </row>
    <row r="192" spans="1:15" s="85" customFormat="1" ht="18.75" customHeight="1" x14ac:dyDescent="0.3">
      <c r="A192" s="147"/>
      <c r="B192" s="148"/>
      <c r="C192" s="109" t="s">
        <v>128</v>
      </c>
      <c r="D192" s="106" t="s">
        <v>127</v>
      </c>
      <c r="E192" s="106" t="s">
        <v>127</v>
      </c>
      <c r="F192" s="106">
        <f>F193</f>
        <v>24.63</v>
      </c>
      <c r="G192" s="106" t="s">
        <v>127</v>
      </c>
      <c r="H192" s="106" t="str">
        <f t="shared" ref="H192:O192" si="61">H193</f>
        <v>-</v>
      </c>
      <c r="I192" s="106" t="str">
        <f t="shared" si="61"/>
        <v>-</v>
      </c>
      <c r="J192" s="106">
        <f t="shared" si="61"/>
        <v>12</v>
      </c>
      <c r="K192" s="106">
        <f t="shared" si="61"/>
        <v>12</v>
      </c>
      <c r="L192" s="106">
        <f t="shared" si="61"/>
        <v>12</v>
      </c>
      <c r="M192" s="106">
        <f t="shared" si="61"/>
        <v>12</v>
      </c>
      <c r="N192" s="106">
        <f t="shared" si="61"/>
        <v>12</v>
      </c>
      <c r="O192" s="106">
        <f t="shared" si="61"/>
        <v>84.63</v>
      </c>
    </row>
    <row r="193" spans="1:15" s="50" customFormat="1" ht="57.6" customHeight="1" x14ac:dyDescent="0.3">
      <c r="A193" s="147"/>
      <c r="B193" s="148"/>
      <c r="C193" s="109" t="s">
        <v>141</v>
      </c>
      <c r="D193" s="106" t="s">
        <v>127</v>
      </c>
      <c r="E193" s="106" t="s">
        <v>127</v>
      </c>
      <c r="F193" s="106">
        <v>24.63</v>
      </c>
      <c r="G193" s="106" t="s">
        <v>127</v>
      </c>
      <c r="H193" s="106" t="s">
        <v>127</v>
      </c>
      <c r="I193" s="106" t="s">
        <v>127</v>
      </c>
      <c r="J193" s="106">
        <v>12</v>
      </c>
      <c r="K193" s="106">
        <v>12</v>
      </c>
      <c r="L193" s="106">
        <v>12</v>
      </c>
      <c r="M193" s="106">
        <v>12</v>
      </c>
      <c r="N193" s="106">
        <v>12</v>
      </c>
      <c r="O193" s="106">
        <f>F193+J193+K193+L193+M193+N193</f>
        <v>84.63</v>
      </c>
    </row>
    <row r="194" spans="1:15" s="50" customFormat="1" ht="18.75" customHeight="1" x14ac:dyDescent="0.3">
      <c r="A194" s="147" t="s">
        <v>66</v>
      </c>
      <c r="B194" s="148" t="s">
        <v>159</v>
      </c>
      <c r="C194" s="109" t="s">
        <v>17</v>
      </c>
      <c r="D194" s="106">
        <f t="shared" ref="D194:O194" si="62">D195+D199+D204</f>
        <v>1808074.8400000003</v>
      </c>
      <c r="E194" s="106">
        <f t="shared" si="62"/>
        <v>1868864.7999999998</v>
      </c>
      <c r="F194" s="106">
        <f t="shared" si="62"/>
        <v>2203376.3899999997</v>
      </c>
      <c r="G194" s="106">
        <f t="shared" si="62"/>
        <v>2456142.5</v>
      </c>
      <c r="H194" s="106">
        <f t="shared" si="62"/>
        <v>2216777.0999999996</v>
      </c>
      <c r="I194" s="106">
        <f t="shared" si="62"/>
        <v>2213017.9</v>
      </c>
      <c r="J194" s="106">
        <f t="shared" si="62"/>
        <v>1978636.0999999999</v>
      </c>
      <c r="K194" s="106">
        <f t="shared" si="62"/>
        <v>1978636.0999999999</v>
      </c>
      <c r="L194" s="106">
        <f t="shared" si="62"/>
        <v>1978636.0999999999</v>
      </c>
      <c r="M194" s="106">
        <f t="shared" si="62"/>
        <v>1978636.0999999999</v>
      </c>
      <c r="N194" s="106">
        <f t="shared" si="62"/>
        <v>1978636.0999999999</v>
      </c>
      <c r="O194" s="106">
        <f t="shared" si="62"/>
        <v>22659434.029999994</v>
      </c>
    </row>
    <row r="195" spans="1:15" s="87" customFormat="1" x14ac:dyDescent="0.3">
      <c r="A195" s="147"/>
      <c r="B195" s="148"/>
      <c r="C195" s="109" t="s">
        <v>138</v>
      </c>
      <c r="D195" s="106">
        <f t="shared" ref="D195:O195" si="63">D196</f>
        <v>72074.3</v>
      </c>
      <c r="E195" s="106">
        <f t="shared" si="63"/>
        <v>42494.9</v>
      </c>
      <c r="F195" s="106">
        <f t="shared" si="63"/>
        <v>141317.96999999997</v>
      </c>
      <c r="G195" s="106">
        <f t="shared" si="63"/>
        <v>67523</v>
      </c>
      <c r="H195" s="106">
        <f t="shared" si="63"/>
        <v>89415.8</v>
      </c>
      <c r="I195" s="106">
        <f t="shared" si="63"/>
        <v>68624.5</v>
      </c>
      <c r="J195" s="106">
        <f t="shared" si="63"/>
        <v>142362.4</v>
      </c>
      <c r="K195" s="106">
        <f t="shared" si="63"/>
        <v>142362.4</v>
      </c>
      <c r="L195" s="106">
        <f t="shared" si="63"/>
        <v>142362.4</v>
      </c>
      <c r="M195" s="106">
        <f t="shared" si="63"/>
        <v>142362.4</v>
      </c>
      <c r="N195" s="106">
        <f t="shared" si="63"/>
        <v>142362.4</v>
      </c>
      <c r="O195" s="106">
        <f t="shared" si="63"/>
        <v>1193262.47</v>
      </c>
    </row>
    <row r="196" spans="1:15" s="50" customFormat="1" ht="18.75" customHeight="1" x14ac:dyDescent="0.3">
      <c r="A196" s="147"/>
      <c r="B196" s="148"/>
      <c r="C196" s="153" t="s">
        <v>141</v>
      </c>
      <c r="D196" s="149">
        <f>D221+D247</f>
        <v>72074.3</v>
      </c>
      <c r="E196" s="149">
        <f>E207+E247</f>
        <v>42494.9</v>
      </c>
      <c r="F196" s="149">
        <f>F207+F221+F247+F228</f>
        <v>141317.96999999997</v>
      </c>
      <c r="G196" s="149">
        <f>G207</f>
        <v>67523</v>
      </c>
      <c r="H196" s="149">
        <f>H207+H221</f>
        <v>89415.8</v>
      </c>
      <c r="I196" s="149">
        <f>I207</f>
        <v>68624.5</v>
      </c>
      <c r="J196" s="149">
        <f t="shared" ref="J196:N196" si="64">J207+J221+J247</f>
        <v>142362.4</v>
      </c>
      <c r="K196" s="149">
        <f t="shared" si="64"/>
        <v>142362.4</v>
      </c>
      <c r="L196" s="149">
        <f t="shared" si="64"/>
        <v>142362.4</v>
      </c>
      <c r="M196" s="149">
        <f t="shared" si="64"/>
        <v>142362.4</v>
      </c>
      <c r="N196" s="149">
        <f t="shared" si="64"/>
        <v>142362.4</v>
      </c>
      <c r="O196" s="149">
        <f>D196+E196+F196+G196+H196+I196+J196+K196+L196+M196+N196</f>
        <v>1193262.47</v>
      </c>
    </row>
    <row r="197" spans="1:15" s="51" customFormat="1" ht="42.75" customHeight="1" x14ac:dyDescent="0.2">
      <c r="A197" s="147"/>
      <c r="B197" s="148"/>
      <c r="C197" s="153"/>
      <c r="D197" s="149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</row>
    <row r="198" spans="1:15" s="51" customFormat="1" ht="56.25" hidden="1" customHeight="1" x14ac:dyDescent="0.2">
      <c r="A198" s="147"/>
      <c r="B198" s="148"/>
      <c r="C198" s="109" t="s">
        <v>132</v>
      </c>
      <c r="D198" s="111">
        <v>0</v>
      </c>
      <c r="E198" s="111">
        <v>0</v>
      </c>
      <c r="F198" s="111">
        <v>0</v>
      </c>
      <c r="G198" s="111">
        <v>0</v>
      </c>
      <c r="H198" s="111">
        <v>0</v>
      </c>
      <c r="I198" s="111">
        <v>0</v>
      </c>
      <c r="J198" s="111">
        <v>0</v>
      </c>
      <c r="K198" s="111">
        <v>0</v>
      </c>
      <c r="L198" s="111">
        <v>0</v>
      </c>
      <c r="M198" s="111">
        <v>0</v>
      </c>
      <c r="N198" s="111">
        <v>0</v>
      </c>
      <c r="O198" s="111">
        <v>0</v>
      </c>
    </row>
    <row r="199" spans="1:15" s="92" customFormat="1" x14ac:dyDescent="0.3">
      <c r="A199" s="147"/>
      <c r="B199" s="148"/>
      <c r="C199" s="109" t="s">
        <v>128</v>
      </c>
      <c r="D199" s="106">
        <f t="shared" ref="D199:O199" si="65">D201</f>
        <v>1735900.5400000003</v>
      </c>
      <c r="E199" s="106">
        <f t="shared" si="65"/>
        <v>1762874.5</v>
      </c>
      <c r="F199" s="106">
        <f t="shared" si="65"/>
        <v>2061958.42</v>
      </c>
      <c r="G199" s="106">
        <f t="shared" si="65"/>
        <v>2388519.5</v>
      </c>
      <c r="H199" s="106">
        <f t="shared" si="65"/>
        <v>2127261.2999999998</v>
      </c>
      <c r="I199" s="106">
        <f t="shared" si="65"/>
        <v>2144293.4</v>
      </c>
      <c r="J199" s="106">
        <f t="shared" si="65"/>
        <v>1836173.7</v>
      </c>
      <c r="K199" s="106">
        <f t="shared" si="65"/>
        <v>1836173.7</v>
      </c>
      <c r="L199" s="106">
        <f t="shared" si="65"/>
        <v>1836173.7</v>
      </c>
      <c r="M199" s="106">
        <f t="shared" si="65"/>
        <v>1836173.7</v>
      </c>
      <c r="N199" s="106">
        <f t="shared" si="65"/>
        <v>1836173.7</v>
      </c>
      <c r="O199" s="106">
        <f t="shared" si="65"/>
        <v>21401676.159999996</v>
      </c>
    </row>
    <row r="200" spans="1:15" s="52" customFormat="1" x14ac:dyDescent="0.3">
      <c r="A200" s="147"/>
      <c r="B200" s="148"/>
      <c r="C200" s="109" t="s">
        <v>125</v>
      </c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</row>
    <row r="201" spans="1:15" s="52" customFormat="1" ht="18.75" customHeight="1" x14ac:dyDescent="0.3">
      <c r="A201" s="147"/>
      <c r="B201" s="148"/>
      <c r="C201" s="153" t="s">
        <v>126</v>
      </c>
      <c r="D201" s="149">
        <f>D209+D216+D224+D233+D241+D250</f>
        <v>1735900.5400000003</v>
      </c>
      <c r="E201" s="149">
        <v>1762874.5</v>
      </c>
      <c r="F201" s="149">
        <f>F209+F233+F250+F216+F223+F230</f>
        <v>2061958.42</v>
      </c>
      <c r="G201" s="149">
        <f>G209+G233+G216</f>
        <v>2388519.5</v>
      </c>
      <c r="H201" s="149">
        <f t="shared" ref="H201:N201" si="66">H209+H233+H250+H224</f>
        <v>2127261.2999999998</v>
      </c>
      <c r="I201" s="149">
        <f>I209+I233+I250</f>
        <v>2144293.4</v>
      </c>
      <c r="J201" s="149">
        <f t="shared" si="66"/>
        <v>1836173.7</v>
      </c>
      <c r="K201" s="149">
        <f t="shared" si="66"/>
        <v>1836173.7</v>
      </c>
      <c r="L201" s="149">
        <f t="shared" si="66"/>
        <v>1836173.7</v>
      </c>
      <c r="M201" s="149">
        <f t="shared" si="66"/>
        <v>1836173.7</v>
      </c>
      <c r="N201" s="149">
        <f t="shared" si="66"/>
        <v>1836173.7</v>
      </c>
      <c r="O201" s="149">
        <f>D201+E201+F201+G201+H201+I201+J201+K201+L201+M201+N201</f>
        <v>21401676.159999996</v>
      </c>
    </row>
    <row r="202" spans="1:15" ht="20.25" customHeight="1" x14ac:dyDescent="0.25">
      <c r="A202" s="147"/>
      <c r="B202" s="148"/>
      <c r="C202" s="153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</row>
    <row r="203" spans="1:15" ht="56.25" customHeight="1" x14ac:dyDescent="0.25">
      <c r="A203" s="147"/>
      <c r="B203" s="148"/>
      <c r="C203" s="109" t="s">
        <v>200</v>
      </c>
      <c r="D203" s="111" t="s">
        <v>127</v>
      </c>
      <c r="E203" s="111" t="s">
        <v>127</v>
      </c>
      <c r="F203" s="111" t="s">
        <v>127</v>
      </c>
      <c r="G203" s="111" t="s">
        <v>134</v>
      </c>
      <c r="H203" s="111" t="s">
        <v>134</v>
      </c>
      <c r="I203" s="111" t="s">
        <v>134</v>
      </c>
      <c r="J203" s="111" t="s">
        <v>134</v>
      </c>
      <c r="K203" s="111" t="s">
        <v>134</v>
      </c>
      <c r="L203" s="111" t="s">
        <v>134</v>
      </c>
      <c r="M203" s="111" t="s">
        <v>134</v>
      </c>
      <c r="N203" s="111" t="s">
        <v>134</v>
      </c>
      <c r="O203" s="111" t="s">
        <v>134</v>
      </c>
    </row>
    <row r="204" spans="1:15" s="98" customFormat="1" x14ac:dyDescent="0.3">
      <c r="A204" s="147"/>
      <c r="B204" s="148"/>
      <c r="C204" s="109" t="s">
        <v>136</v>
      </c>
      <c r="D204" s="106">
        <f>D236</f>
        <v>100</v>
      </c>
      <c r="E204" s="106">
        <f>E218+E236</f>
        <v>63495.4</v>
      </c>
      <c r="F204" s="106">
        <f t="shared" ref="F204:N204" si="67">F236</f>
        <v>100</v>
      </c>
      <c r="G204" s="106">
        <f t="shared" si="67"/>
        <v>100</v>
      </c>
      <c r="H204" s="106">
        <f t="shared" si="67"/>
        <v>100</v>
      </c>
      <c r="I204" s="106">
        <f t="shared" si="67"/>
        <v>100</v>
      </c>
      <c r="J204" s="106">
        <f t="shared" si="67"/>
        <v>100</v>
      </c>
      <c r="K204" s="106">
        <f t="shared" si="67"/>
        <v>100</v>
      </c>
      <c r="L204" s="106">
        <f t="shared" si="67"/>
        <v>100</v>
      </c>
      <c r="M204" s="106">
        <f t="shared" si="67"/>
        <v>100</v>
      </c>
      <c r="N204" s="106">
        <f t="shared" si="67"/>
        <v>100</v>
      </c>
      <c r="O204" s="106">
        <f>D204+E204+F204+G204+H204+I204+J204+K204+L204+M204+N204</f>
        <v>64495.4</v>
      </c>
    </row>
    <row r="205" spans="1:15" s="50" customFormat="1" ht="18.75" customHeight="1" x14ac:dyDescent="0.3">
      <c r="A205" s="147" t="s">
        <v>68</v>
      </c>
      <c r="B205" s="148" t="s">
        <v>160</v>
      </c>
      <c r="C205" s="109" t="s">
        <v>17</v>
      </c>
      <c r="D205" s="106">
        <f>D208</f>
        <v>1669939.83</v>
      </c>
      <c r="E205" s="106">
        <f t="shared" ref="E205:O205" si="68">E206+E208</f>
        <v>1731296.38</v>
      </c>
      <c r="F205" s="106">
        <f t="shared" si="68"/>
        <v>2066487.93</v>
      </c>
      <c r="G205" s="106">
        <f t="shared" si="68"/>
        <v>2358286.4</v>
      </c>
      <c r="H205" s="106">
        <f t="shared" si="68"/>
        <v>2188997.2999999998</v>
      </c>
      <c r="I205" s="106">
        <f t="shared" si="68"/>
        <v>2206239.5</v>
      </c>
      <c r="J205" s="106">
        <f t="shared" si="68"/>
        <v>1892781.8</v>
      </c>
      <c r="K205" s="106">
        <f t="shared" si="68"/>
        <v>1892781.8</v>
      </c>
      <c r="L205" s="106">
        <f t="shared" si="68"/>
        <v>1892781.8</v>
      </c>
      <c r="M205" s="106">
        <f t="shared" si="68"/>
        <v>1892781.8</v>
      </c>
      <c r="N205" s="106">
        <f t="shared" si="68"/>
        <v>1892781.8</v>
      </c>
      <c r="O205" s="106">
        <f t="shared" si="68"/>
        <v>21685156.34</v>
      </c>
    </row>
    <row r="206" spans="1:15" s="87" customFormat="1" ht="18.75" customHeight="1" x14ac:dyDescent="0.3">
      <c r="A206" s="147"/>
      <c r="B206" s="148"/>
      <c r="C206" s="109" t="s">
        <v>138</v>
      </c>
      <c r="D206" s="111" t="s">
        <v>127</v>
      </c>
      <c r="E206" s="106">
        <f t="shared" ref="E206:O206" si="69">E207</f>
        <v>22208</v>
      </c>
      <c r="F206" s="106">
        <f t="shared" si="69"/>
        <v>61380.7</v>
      </c>
      <c r="G206" s="106">
        <f t="shared" si="69"/>
        <v>67523</v>
      </c>
      <c r="H206" s="106">
        <f t="shared" si="69"/>
        <v>68624.5</v>
      </c>
      <c r="I206" s="106">
        <f t="shared" si="69"/>
        <v>68624.5</v>
      </c>
      <c r="J206" s="106">
        <f t="shared" si="69"/>
        <v>65230.3</v>
      </c>
      <c r="K206" s="106">
        <f t="shared" si="69"/>
        <v>65230.3</v>
      </c>
      <c r="L206" s="106">
        <f t="shared" si="69"/>
        <v>65230.3</v>
      </c>
      <c r="M206" s="106">
        <f t="shared" si="69"/>
        <v>65230.3</v>
      </c>
      <c r="N206" s="106">
        <f t="shared" si="69"/>
        <v>65230.3</v>
      </c>
      <c r="O206" s="106">
        <f t="shared" si="69"/>
        <v>614512.20000000007</v>
      </c>
    </row>
    <row r="207" spans="1:15" s="51" customFormat="1" ht="62.25" customHeight="1" x14ac:dyDescent="0.2">
      <c r="A207" s="147"/>
      <c r="B207" s="148" t="s">
        <v>161</v>
      </c>
      <c r="C207" s="109" t="s">
        <v>141</v>
      </c>
      <c r="D207" s="111" t="s">
        <v>127</v>
      </c>
      <c r="E207" s="106">
        <v>22208</v>
      </c>
      <c r="F207" s="106">
        <v>61380.7</v>
      </c>
      <c r="G207" s="106">
        <v>67523</v>
      </c>
      <c r="H207" s="106">
        <v>68624.5</v>
      </c>
      <c r="I207" s="106">
        <v>68624.5</v>
      </c>
      <c r="J207" s="106">
        <v>65230.3</v>
      </c>
      <c r="K207" s="106">
        <v>65230.3</v>
      </c>
      <c r="L207" s="106">
        <v>65230.3</v>
      </c>
      <c r="M207" s="106">
        <v>65230.3</v>
      </c>
      <c r="N207" s="106">
        <v>65230.3</v>
      </c>
      <c r="O207" s="106">
        <f>E207+F207+G207+H207+I207+J207+K207+L207+M207+N207</f>
        <v>614512.20000000007</v>
      </c>
    </row>
    <row r="208" spans="1:15" s="92" customFormat="1" x14ac:dyDescent="0.3">
      <c r="A208" s="147"/>
      <c r="B208" s="148"/>
      <c r="C208" s="109" t="s">
        <v>19</v>
      </c>
      <c r="D208" s="106">
        <f t="shared" ref="D208:O208" si="70">D209</f>
        <v>1669939.83</v>
      </c>
      <c r="E208" s="106">
        <f t="shared" si="70"/>
        <v>1709088.38</v>
      </c>
      <c r="F208" s="106">
        <f t="shared" si="70"/>
        <v>2005107.23</v>
      </c>
      <c r="G208" s="106">
        <f t="shared" si="70"/>
        <v>2290763.4</v>
      </c>
      <c r="H208" s="106">
        <f t="shared" si="70"/>
        <v>2120372.7999999998</v>
      </c>
      <c r="I208" s="106">
        <f t="shared" si="70"/>
        <v>2137615</v>
      </c>
      <c r="J208" s="106">
        <f t="shared" si="70"/>
        <v>1827551.5</v>
      </c>
      <c r="K208" s="106">
        <f t="shared" si="70"/>
        <v>1827551.5</v>
      </c>
      <c r="L208" s="106">
        <f t="shared" si="70"/>
        <v>1827551.5</v>
      </c>
      <c r="M208" s="106">
        <f t="shared" si="70"/>
        <v>1827551.5</v>
      </c>
      <c r="N208" s="106">
        <f t="shared" si="70"/>
        <v>1827551.5</v>
      </c>
      <c r="O208" s="106">
        <f t="shared" si="70"/>
        <v>21070644.140000001</v>
      </c>
    </row>
    <row r="209" spans="1:15" s="52" customFormat="1" ht="18.75" customHeight="1" x14ac:dyDescent="0.3">
      <c r="A209" s="147"/>
      <c r="B209" s="148"/>
      <c r="C209" s="153" t="s">
        <v>141</v>
      </c>
      <c r="D209" s="149">
        <v>1669939.83</v>
      </c>
      <c r="E209" s="149">
        <v>1709088.38</v>
      </c>
      <c r="F209" s="149">
        <v>2005107.23</v>
      </c>
      <c r="G209" s="149">
        <v>2290763.4</v>
      </c>
      <c r="H209" s="149">
        <v>2120372.7999999998</v>
      </c>
      <c r="I209" s="149">
        <v>2137615</v>
      </c>
      <c r="J209" s="149">
        <v>1827551.5</v>
      </c>
      <c r="K209" s="149">
        <v>1827551.5</v>
      </c>
      <c r="L209" s="149">
        <v>1827551.5</v>
      </c>
      <c r="M209" s="149">
        <v>1827551.5</v>
      </c>
      <c r="N209" s="149">
        <v>1827551.5</v>
      </c>
      <c r="O209" s="149">
        <f>D209+E209+F209+G209+H209+I209+J209+K209+L209+M209+N209</f>
        <v>21070644.140000001</v>
      </c>
    </row>
    <row r="210" spans="1:15" ht="37.5" customHeight="1" x14ac:dyDescent="0.25">
      <c r="A210" s="147"/>
      <c r="B210" s="148"/>
      <c r="C210" s="153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</row>
    <row r="211" spans="1:15" ht="56.25" hidden="1" customHeight="1" x14ac:dyDescent="0.25">
      <c r="A211" s="112"/>
      <c r="B211" s="115"/>
      <c r="C211" s="104" t="s">
        <v>132</v>
      </c>
      <c r="D211" s="111">
        <v>0</v>
      </c>
      <c r="E211" s="111">
        <v>0</v>
      </c>
      <c r="F211" s="75">
        <v>0</v>
      </c>
      <c r="G211" s="75">
        <v>0</v>
      </c>
      <c r="H211" s="75">
        <v>0</v>
      </c>
      <c r="I211" s="75"/>
      <c r="J211" s="75"/>
      <c r="K211" s="75"/>
      <c r="L211" s="75"/>
      <c r="M211" s="75"/>
      <c r="N211" s="75"/>
      <c r="O211" s="75">
        <v>0</v>
      </c>
    </row>
    <row r="212" spans="1:15" s="50" customFormat="1" ht="18.75" hidden="1" customHeight="1" x14ac:dyDescent="0.3">
      <c r="A212" s="112"/>
      <c r="B212" s="115"/>
      <c r="C212" s="104" t="s">
        <v>20</v>
      </c>
      <c r="D212" s="111">
        <v>0</v>
      </c>
      <c r="E212" s="111">
        <v>0</v>
      </c>
      <c r="F212" s="75">
        <v>0</v>
      </c>
      <c r="G212" s="75">
        <v>0</v>
      </c>
      <c r="H212" s="75">
        <v>0</v>
      </c>
      <c r="I212" s="75"/>
      <c r="J212" s="75"/>
      <c r="K212" s="75"/>
      <c r="L212" s="75"/>
      <c r="M212" s="75"/>
      <c r="N212" s="75"/>
      <c r="O212" s="75">
        <v>0</v>
      </c>
    </row>
    <row r="213" spans="1:15" s="50" customFormat="1" ht="37.5" hidden="1" customHeight="1" x14ac:dyDescent="0.3">
      <c r="A213" s="112"/>
      <c r="B213" s="115"/>
      <c r="C213" s="104" t="s">
        <v>21</v>
      </c>
      <c r="D213" s="111">
        <v>0</v>
      </c>
      <c r="E213" s="111">
        <v>0</v>
      </c>
      <c r="F213" s="75">
        <v>0</v>
      </c>
      <c r="G213" s="75">
        <v>0</v>
      </c>
      <c r="H213" s="75">
        <v>0</v>
      </c>
      <c r="I213" s="75"/>
      <c r="J213" s="75"/>
      <c r="K213" s="75"/>
      <c r="L213" s="75"/>
      <c r="M213" s="75"/>
      <c r="N213" s="75"/>
      <c r="O213" s="75">
        <v>0</v>
      </c>
    </row>
    <row r="214" spans="1:15" s="50" customFormat="1" ht="18.75" customHeight="1" x14ac:dyDescent="0.3">
      <c r="A214" s="147" t="s">
        <v>70</v>
      </c>
      <c r="B214" s="148" t="s">
        <v>162</v>
      </c>
      <c r="C214" s="109" t="s">
        <v>17</v>
      </c>
      <c r="D214" s="106">
        <f>D215</f>
        <v>47872.34</v>
      </c>
      <c r="E214" s="106">
        <f>E215+E218</f>
        <v>87212.06</v>
      </c>
      <c r="F214" s="106">
        <f>F215</f>
        <v>32652.97</v>
      </c>
      <c r="G214" s="106">
        <f>G215</f>
        <v>97756.1</v>
      </c>
      <c r="H214" s="111" t="s">
        <v>127</v>
      </c>
      <c r="I214" s="111" t="s">
        <v>127</v>
      </c>
      <c r="J214" s="111" t="s">
        <v>127</v>
      </c>
      <c r="K214" s="111" t="s">
        <v>127</v>
      </c>
      <c r="L214" s="111" t="s">
        <v>127</v>
      </c>
      <c r="M214" s="111" t="s">
        <v>127</v>
      </c>
      <c r="N214" s="111" t="s">
        <v>127</v>
      </c>
      <c r="O214" s="106">
        <f>O215+O218</f>
        <v>265493.47000000003</v>
      </c>
    </row>
    <row r="215" spans="1:15" s="92" customFormat="1" x14ac:dyDescent="0.3">
      <c r="A215" s="147"/>
      <c r="B215" s="148"/>
      <c r="C215" s="109" t="s">
        <v>128</v>
      </c>
      <c r="D215" s="106">
        <f>D216</f>
        <v>47872.34</v>
      </c>
      <c r="E215" s="106">
        <f>E216</f>
        <v>23816.66</v>
      </c>
      <c r="F215" s="106">
        <f>F216</f>
        <v>32652.97</v>
      </c>
      <c r="G215" s="106">
        <f>G216</f>
        <v>97756.1</v>
      </c>
      <c r="H215" s="111" t="s">
        <v>127</v>
      </c>
      <c r="I215" s="111" t="s">
        <v>127</v>
      </c>
      <c r="J215" s="111" t="s">
        <v>127</v>
      </c>
      <c r="K215" s="111" t="s">
        <v>127</v>
      </c>
      <c r="L215" s="111" t="s">
        <v>127</v>
      </c>
      <c r="M215" s="111" t="s">
        <v>127</v>
      </c>
      <c r="N215" s="111" t="s">
        <v>127</v>
      </c>
      <c r="O215" s="106">
        <f>O216</f>
        <v>202098.07</v>
      </c>
    </row>
    <row r="216" spans="1:15" s="52" customFormat="1" ht="18.75" customHeight="1" x14ac:dyDescent="0.3">
      <c r="A216" s="147"/>
      <c r="B216" s="148"/>
      <c r="C216" s="153" t="s">
        <v>141</v>
      </c>
      <c r="D216" s="149">
        <v>47872.34</v>
      </c>
      <c r="E216" s="149">
        <v>23816.66</v>
      </c>
      <c r="F216" s="149">
        <v>32652.97</v>
      </c>
      <c r="G216" s="149">
        <v>97756.1</v>
      </c>
      <c r="H216" s="149" t="s">
        <v>127</v>
      </c>
      <c r="I216" s="149" t="s">
        <v>127</v>
      </c>
      <c r="J216" s="149" t="s">
        <v>127</v>
      </c>
      <c r="K216" s="149" t="s">
        <v>127</v>
      </c>
      <c r="L216" s="149" t="s">
        <v>127</v>
      </c>
      <c r="M216" s="149" t="s">
        <v>127</v>
      </c>
      <c r="N216" s="149" t="s">
        <v>127</v>
      </c>
      <c r="O216" s="149">
        <f>D216+E216+F216+G216</f>
        <v>202098.07</v>
      </c>
    </row>
    <row r="217" spans="1:15" ht="48" customHeight="1" x14ac:dyDescent="0.25">
      <c r="A217" s="147"/>
      <c r="B217" s="148"/>
      <c r="C217" s="153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</row>
    <row r="218" spans="1:15" s="98" customFormat="1" ht="18.75" customHeight="1" x14ac:dyDescent="0.3">
      <c r="A218" s="147"/>
      <c r="B218" s="148"/>
      <c r="C218" s="109" t="s">
        <v>136</v>
      </c>
      <c r="D218" s="111" t="s">
        <v>127</v>
      </c>
      <c r="E218" s="106">
        <v>63395.4</v>
      </c>
      <c r="F218" s="111" t="s">
        <v>127</v>
      </c>
      <c r="G218" s="111" t="s">
        <v>127</v>
      </c>
      <c r="H218" s="111" t="s">
        <v>127</v>
      </c>
      <c r="I218" s="111" t="s">
        <v>127</v>
      </c>
      <c r="J218" s="111" t="s">
        <v>127</v>
      </c>
      <c r="K218" s="111" t="s">
        <v>127</v>
      </c>
      <c r="L218" s="111" t="s">
        <v>127</v>
      </c>
      <c r="M218" s="111" t="s">
        <v>127</v>
      </c>
      <c r="N218" s="111" t="s">
        <v>127</v>
      </c>
      <c r="O218" s="106">
        <f>E218</f>
        <v>63395.4</v>
      </c>
    </row>
    <row r="219" spans="1:15" s="50" customFormat="1" ht="19.5" customHeight="1" x14ac:dyDescent="0.3">
      <c r="A219" s="147" t="s">
        <v>72</v>
      </c>
      <c r="B219" s="148" t="s">
        <v>151</v>
      </c>
      <c r="C219" s="109" t="s">
        <v>17</v>
      </c>
      <c r="D219" s="106">
        <f>D220+D223</f>
        <v>72802.37000000001</v>
      </c>
      <c r="E219" s="111" t="s">
        <v>127</v>
      </c>
      <c r="F219" s="106">
        <f t="shared" ref="F219:O219" si="71">F220+F223</f>
        <v>19284.399999999998</v>
      </c>
      <c r="G219" s="111" t="s">
        <v>127</v>
      </c>
      <c r="H219" s="106">
        <f t="shared" si="71"/>
        <v>21001.399999999998</v>
      </c>
      <c r="I219" s="111" t="s">
        <v>127</v>
      </c>
      <c r="J219" s="106">
        <f t="shared" si="71"/>
        <v>24987</v>
      </c>
      <c r="K219" s="106">
        <f t="shared" si="71"/>
        <v>24987</v>
      </c>
      <c r="L219" s="106">
        <f t="shared" si="71"/>
        <v>24987</v>
      </c>
      <c r="M219" s="106">
        <f t="shared" si="71"/>
        <v>24987</v>
      </c>
      <c r="N219" s="106">
        <f t="shared" si="71"/>
        <v>24987</v>
      </c>
      <c r="O219" s="106">
        <f t="shared" si="71"/>
        <v>238023.17</v>
      </c>
    </row>
    <row r="220" spans="1:15" s="87" customFormat="1" ht="19.5" customHeight="1" x14ac:dyDescent="0.3">
      <c r="A220" s="147"/>
      <c r="B220" s="148"/>
      <c r="C220" s="109" t="s">
        <v>138</v>
      </c>
      <c r="D220" s="106">
        <f>D221</f>
        <v>72074.3</v>
      </c>
      <c r="E220" s="111" t="s">
        <v>127</v>
      </c>
      <c r="F220" s="106">
        <f t="shared" ref="F220:O220" si="72">F221</f>
        <v>17269.099999999999</v>
      </c>
      <c r="G220" s="111" t="s">
        <v>127</v>
      </c>
      <c r="H220" s="106">
        <f t="shared" si="72"/>
        <v>20791.3</v>
      </c>
      <c r="I220" s="111" t="s">
        <v>127</v>
      </c>
      <c r="J220" s="106">
        <f t="shared" si="72"/>
        <v>24737.1</v>
      </c>
      <c r="K220" s="106">
        <f t="shared" si="72"/>
        <v>24737.1</v>
      </c>
      <c r="L220" s="106">
        <f t="shared" si="72"/>
        <v>24737.1</v>
      </c>
      <c r="M220" s="106">
        <f t="shared" si="72"/>
        <v>24737.1</v>
      </c>
      <c r="N220" s="106">
        <f t="shared" si="72"/>
        <v>24737.1</v>
      </c>
      <c r="O220" s="106">
        <f t="shared" si="72"/>
        <v>233820.2</v>
      </c>
    </row>
    <row r="221" spans="1:15" s="50" customFormat="1" ht="20.25" customHeight="1" x14ac:dyDescent="0.3">
      <c r="A221" s="147"/>
      <c r="B221" s="148"/>
      <c r="C221" s="153" t="s">
        <v>141</v>
      </c>
      <c r="D221" s="149">
        <v>72074.3</v>
      </c>
      <c r="E221" s="155" t="s">
        <v>127</v>
      </c>
      <c r="F221" s="149">
        <v>17269.099999999999</v>
      </c>
      <c r="G221" s="155" t="s">
        <v>127</v>
      </c>
      <c r="H221" s="149">
        <v>20791.3</v>
      </c>
      <c r="I221" s="155" t="s">
        <v>127</v>
      </c>
      <c r="J221" s="149">
        <v>24737.1</v>
      </c>
      <c r="K221" s="149">
        <v>24737.1</v>
      </c>
      <c r="L221" s="149">
        <v>24737.1</v>
      </c>
      <c r="M221" s="149">
        <v>24737.1</v>
      </c>
      <c r="N221" s="149">
        <v>24737.1</v>
      </c>
      <c r="O221" s="149">
        <f>D221+F221+H221+J221+K221+L221+M221+N221</f>
        <v>233820.2</v>
      </c>
    </row>
    <row r="222" spans="1:15" s="50" customFormat="1" ht="37.5" customHeight="1" x14ac:dyDescent="0.3">
      <c r="A222" s="147"/>
      <c r="B222" s="148"/>
      <c r="C222" s="153"/>
      <c r="D222" s="149"/>
      <c r="E222" s="155"/>
      <c r="F222" s="149"/>
      <c r="G222" s="155"/>
      <c r="H222" s="149"/>
      <c r="I222" s="155"/>
      <c r="J222" s="149"/>
      <c r="K222" s="149"/>
      <c r="L222" s="149"/>
      <c r="M222" s="149"/>
      <c r="N222" s="149"/>
      <c r="O222" s="149"/>
    </row>
    <row r="223" spans="1:15" s="85" customFormat="1" ht="18" customHeight="1" x14ac:dyDescent="0.3">
      <c r="A223" s="147"/>
      <c r="B223" s="148"/>
      <c r="C223" s="109" t="s">
        <v>128</v>
      </c>
      <c r="D223" s="106">
        <f>D224</f>
        <v>728.07</v>
      </c>
      <c r="E223" s="111" t="s">
        <v>127</v>
      </c>
      <c r="F223" s="106">
        <f t="shared" ref="F223:O223" si="73">F224</f>
        <v>2015.3</v>
      </c>
      <c r="G223" s="111" t="s">
        <v>127</v>
      </c>
      <c r="H223" s="106">
        <f t="shared" si="73"/>
        <v>210.1</v>
      </c>
      <c r="I223" s="111" t="s">
        <v>127</v>
      </c>
      <c r="J223" s="106">
        <f t="shared" si="73"/>
        <v>249.9</v>
      </c>
      <c r="K223" s="106">
        <f t="shared" si="73"/>
        <v>249.9</v>
      </c>
      <c r="L223" s="106">
        <f t="shared" si="73"/>
        <v>249.9</v>
      </c>
      <c r="M223" s="106">
        <f t="shared" si="73"/>
        <v>249.9</v>
      </c>
      <c r="N223" s="106">
        <f t="shared" si="73"/>
        <v>249.9</v>
      </c>
      <c r="O223" s="106">
        <f t="shared" si="73"/>
        <v>4202.97</v>
      </c>
    </row>
    <row r="224" spans="1:15" s="50" customFormat="1" ht="15" customHeight="1" x14ac:dyDescent="0.3">
      <c r="A224" s="147"/>
      <c r="B224" s="148"/>
      <c r="C224" s="153" t="s">
        <v>141</v>
      </c>
      <c r="D224" s="149">
        <v>728.07</v>
      </c>
      <c r="E224" s="155" t="s">
        <v>127</v>
      </c>
      <c r="F224" s="149">
        <v>2015.3</v>
      </c>
      <c r="G224" s="155" t="s">
        <v>127</v>
      </c>
      <c r="H224" s="149">
        <v>210.1</v>
      </c>
      <c r="I224" s="155" t="s">
        <v>127</v>
      </c>
      <c r="J224" s="149">
        <v>249.9</v>
      </c>
      <c r="K224" s="149">
        <v>249.9</v>
      </c>
      <c r="L224" s="149">
        <v>249.9</v>
      </c>
      <c r="M224" s="149">
        <v>249.9</v>
      </c>
      <c r="N224" s="149">
        <v>249.9</v>
      </c>
      <c r="O224" s="149">
        <f>D224+F224+H224+J224+K224+L224+M224+N224</f>
        <v>4202.97</v>
      </c>
    </row>
    <row r="225" spans="1:15" s="50" customFormat="1" ht="46.5" customHeight="1" x14ac:dyDescent="0.3">
      <c r="A225" s="147"/>
      <c r="B225" s="148"/>
      <c r="C225" s="153"/>
      <c r="D225" s="149"/>
      <c r="E225" s="155"/>
      <c r="F225" s="149"/>
      <c r="G225" s="155"/>
      <c r="H225" s="149"/>
      <c r="I225" s="155"/>
      <c r="J225" s="149"/>
      <c r="K225" s="149"/>
      <c r="L225" s="149"/>
      <c r="M225" s="149"/>
      <c r="N225" s="149"/>
      <c r="O225" s="149"/>
    </row>
    <row r="226" spans="1:15" s="50" customFormat="1" ht="18.75" customHeight="1" x14ac:dyDescent="0.3">
      <c r="A226" s="147" t="s">
        <v>74</v>
      </c>
      <c r="B226" s="148" t="s">
        <v>150</v>
      </c>
      <c r="C226" s="109" t="s">
        <v>17</v>
      </c>
      <c r="D226" s="106" t="s">
        <v>127</v>
      </c>
      <c r="E226" s="106" t="s">
        <v>127</v>
      </c>
      <c r="F226" s="106">
        <f t="shared" ref="F226:O226" si="74">F227+F229</f>
        <v>1091.69</v>
      </c>
      <c r="G226" s="106" t="s">
        <v>127</v>
      </c>
      <c r="H226" s="106" t="s">
        <v>127</v>
      </c>
      <c r="I226" s="106" t="s">
        <v>127</v>
      </c>
      <c r="J226" s="106" t="s">
        <v>127</v>
      </c>
      <c r="K226" s="106" t="s">
        <v>127</v>
      </c>
      <c r="L226" s="106" t="s">
        <v>127</v>
      </c>
      <c r="M226" s="106" t="s">
        <v>127</v>
      </c>
      <c r="N226" s="106" t="s">
        <v>127</v>
      </c>
      <c r="O226" s="106">
        <f t="shared" si="74"/>
        <v>1091.69</v>
      </c>
    </row>
    <row r="227" spans="1:15" s="87" customFormat="1" ht="18.75" customHeight="1" x14ac:dyDescent="0.3">
      <c r="A227" s="147"/>
      <c r="B227" s="148"/>
      <c r="C227" s="109" t="s">
        <v>138</v>
      </c>
      <c r="D227" s="106" t="s">
        <v>127</v>
      </c>
      <c r="E227" s="106" t="s">
        <v>127</v>
      </c>
      <c r="F227" s="106">
        <f t="shared" ref="F227:O227" si="75">F228</f>
        <v>1080.77</v>
      </c>
      <c r="G227" s="106" t="str">
        <f t="shared" si="75"/>
        <v>-</v>
      </c>
      <c r="H227" s="106" t="str">
        <f t="shared" si="75"/>
        <v>-</v>
      </c>
      <c r="I227" s="106" t="str">
        <f t="shared" si="75"/>
        <v>-</v>
      </c>
      <c r="J227" s="106" t="str">
        <f t="shared" si="75"/>
        <v>-</v>
      </c>
      <c r="K227" s="106" t="str">
        <f t="shared" si="75"/>
        <v>-</v>
      </c>
      <c r="L227" s="106" t="str">
        <f t="shared" si="75"/>
        <v>-</v>
      </c>
      <c r="M227" s="106" t="str">
        <f t="shared" si="75"/>
        <v>-</v>
      </c>
      <c r="N227" s="106" t="str">
        <f t="shared" si="75"/>
        <v>-</v>
      </c>
      <c r="O227" s="106">
        <f t="shared" si="75"/>
        <v>1080.77</v>
      </c>
    </row>
    <row r="228" spans="1:15" s="50" customFormat="1" ht="60.75" customHeight="1" x14ac:dyDescent="0.3">
      <c r="A228" s="147"/>
      <c r="B228" s="148"/>
      <c r="C228" s="109" t="s">
        <v>141</v>
      </c>
      <c r="D228" s="106" t="s">
        <v>127</v>
      </c>
      <c r="E228" s="106" t="s">
        <v>127</v>
      </c>
      <c r="F228" s="106">
        <v>1080.77</v>
      </c>
      <c r="G228" s="106" t="s">
        <v>127</v>
      </c>
      <c r="H228" s="106" t="s">
        <v>127</v>
      </c>
      <c r="I228" s="106" t="s">
        <v>127</v>
      </c>
      <c r="J228" s="106" t="s">
        <v>127</v>
      </c>
      <c r="K228" s="106" t="s">
        <v>127</v>
      </c>
      <c r="L228" s="106" t="s">
        <v>127</v>
      </c>
      <c r="M228" s="106" t="s">
        <v>127</v>
      </c>
      <c r="N228" s="106" t="s">
        <v>127</v>
      </c>
      <c r="O228" s="106">
        <f>F228</f>
        <v>1080.77</v>
      </c>
    </row>
    <row r="229" spans="1:15" s="85" customFormat="1" ht="18.75" customHeight="1" x14ac:dyDescent="0.3">
      <c r="A229" s="147"/>
      <c r="B229" s="148"/>
      <c r="C229" s="109" t="s">
        <v>128</v>
      </c>
      <c r="D229" s="106" t="s">
        <v>127</v>
      </c>
      <c r="E229" s="106" t="s">
        <v>127</v>
      </c>
      <c r="F229" s="106">
        <f t="shared" ref="F229:O229" si="76">F230</f>
        <v>10.92</v>
      </c>
      <c r="G229" s="106" t="str">
        <f t="shared" si="76"/>
        <v>-</v>
      </c>
      <c r="H229" s="106" t="str">
        <f t="shared" si="76"/>
        <v>-</v>
      </c>
      <c r="I229" s="106" t="str">
        <f t="shared" si="76"/>
        <v>-</v>
      </c>
      <c r="J229" s="106" t="str">
        <f t="shared" si="76"/>
        <v>-</v>
      </c>
      <c r="K229" s="106" t="str">
        <f t="shared" si="76"/>
        <v>-</v>
      </c>
      <c r="L229" s="106" t="str">
        <f t="shared" si="76"/>
        <v>-</v>
      </c>
      <c r="M229" s="106" t="str">
        <f t="shared" si="76"/>
        <v>-</v>
      </c>
      <c r="N229" s="106" t="str">
        <f t="shared" si="76"/>
        <v>-</v>
      </c>
      <c r="O229" s="106">
        <f t="shared" si="76"/>
        <v>10.92</v>
      </c>
    </row>
    <row r="230" spans="1:15" s="50" customFormat="1" ht="63" customHeight="1" x14ac:dyDescent="0.3">
      <c r="A230" s="147"/>
      <c r="B230" s="148"/>
      <c r="C230" s="109" t="s">
        <v>141</v>
      </c>
      <c r="D230" s="106" t="s">
        <v>127</v>
      </c>
      <c r="E230" s="106" t="s">
        <v>127</v>
      </c>
      <c r="F230" s="106">
        <v>10.92</v>
      </c>
      <c r="G230" s="106" t="s">
        <v>127</v>
      </c>
      <c r="H230" s="106" t="s">
        <v>127</v>
      </c>
      <c r="I230" s="106" t="s">
        <v>127</v>
      </c>
      <c r="J230" s="106" t="s">
        <v>127</v>
      </c>
      <c r="K230" s="106" t="s">
        <v>127</v>
      </c>
      <c r="L230" s="106" t="s">
        <v>127</v>
      </c>
      <c r="M230" s="106" t="s">
        <v>127</v>
      </c>
      <c r="N230" s="106" t="s">
        <v>127</v>
      </c>
      <c r="O230" s="106">
        <f>F230</f>
        <v>10.92</v>
      </c>
    </row>
    <row r="231" spans="1:15" s="50" customFormat="1" ht="19.5" customHeight="1" x14ac:dyDescent="0.3">
      <c r="A231" s="147" t="s">
        <v>76</v>
      </c>
      <c r="B231" s="148" t="s">
        <v>163</v>
      </c>
      <c r="C231" s="109" t="s">
        <v>17</v>
      </c>
      <c r="D231" s="106">
        <f t="shared" ref="D231:O231" si="77">D232+D236</f>
        <v>9324</v>
      </c>
      <c r="E231" s="106">
        <f t="shared" si="77"/>
        <v>9935.9599999999991</v>
      </c>
      <c r="F231" s="106">
        <f t="shared" si="77"/>
        <v>100</v>
      </c>
      <c r="G231" s="106">
        <f t="shared" si="77"/>
        <v>100</v>
      </c>
      <c r="H231" s="106">
        <f t="shared" si="77"/>
        <v>100</v>
      </c>
      <c r="I231" s="106">
        <f t="shared" si="77"/>
        <v>100</v>
      </c>
      <c r="J231" s="106">
        <f t="shared" si="77"/>
        <v>100</v>
      </c>
      <c r="K231" s="106">
        <f t="shared" si="77"/>
        <v>100</v>
      </c>
      <c r="L231" s="106">
        <f t="shared" si="77"/>
        <v>100</v>
      </c>
      <c r="M231" s="106">
        <f t="shared" si="77"/>
        <v>100</v>
      </c>
      <c r="N231" s="106">
        <f t="shared" si="77"/>
        <v>100</v>
      </c>
      <c r="O231" s="106">
        <f t="shared" si="77"/>
        <v>20159.96</v>
      </c>
    </row>
    <row r="232" spans="1:15" s="92" customFormat="1" ht="19.5" customHeight="1" x14ac:dyDescent="0.3">
      <c r="A232" s="147"/>
      <c r="B232" s="148"/>
      <c r="C232" s="109" t="s">
        <v>128</v>
      </c>
      <c r="D232" s="106">
        <f t="shared" ref="D232:O232" si="78">D233</f>
        <v>9224</v>
      </c>
      <c r="E232" s="106">
        <f t="shared" si="78"/>
        <v>9835.9599999999991</v>
      </c>
      <c r="F232" s="106">
        <f t="shared" si="78"/>
        <v>0</v>
      </c>
      <c r="G232" s="106">
        <f t="shared" si="78"/>
        <v>0</v>
      </c>
      <c r="H232" s="106">
        <f t="shared" si="78"/>
        <v>0</v>
      </c>
      <c r="I232" s="106">
        <f t="shared" si="78"/>
        <v>0</v>
      </c>
      <c r="J232" s="106">
        <f t="shared" si="78"/>
        <v>0</v>
      </c>
      <c r="K232" s="106">
        <f t="shared" si="78"/>
        <v>0</v>
      </c>
      <c r="L232" s="106">
        <f t="shared" si="78"/>
        <v>0</v>
      </c>
      <c r="M232" s="106">
        <f t="shared" si="78"/>
        <v>0</v>
      </c>
      <c r="N232" s="106">
        <f t="shared" si="78"/>
        <v>0</v>
      </c>
      <c r="O232" s="106">
        <f t="shared" si="78"/>
        <v>19059.96</v>
      </c>
    </row>
    <row r="233" spans="1:15" s="52" customFormat="1" ht="18.75" customHeight="1" x14ac:dyDescent="0.3">
      <c r="A233" s="147"/>
      <c r="B233" s="148"/>
      <c r="C233" s="109" t="s">
        <v>210</v>
      </c>
      <c r="D233" s="116">
        <v>9224</v>
      </c>
      <c r="E233" s="116">
        <v>9835.9599999999991</v>
      </c>
      <c r="F233" s="116">
        <v>0</v>
      </c>
      <c r="G233" s="116">
        <v>0</v>
      </c>
      <c r="H233" s="116">
        <v>0</v>
      </c>
      <c r="I233" s="116">
        <v>0</v>
      </c>
      <c r="J233" s="116">
        <v>0</v>
      </c>
      <c r="K233" s="116">
        <v>0</v>
      </c>
      <c r="L233" s="116">
        <v>0</v>
      </c>
      <c r="M233" s="116">
        <v>0</v>
      </c>
      <c r="N233" s="116">
        <v>0</v>
      </c>
      <c r="O233" s="116">
        <f>D233+E233+F233+G233+H233+I233+J233+K233+L233+M233+N233</f>
        <v>19059.96</v>
      </c>
    </row>
    <row r="234" spans="1:15" ht="43.5" customHeight="1" x14ac:dyDescent="0.25">
      <c r="A234" s="147"/>
      <c r="B234" s="148"/>
      <c r="C234" s="109" t="s">
        <v>126</v>
      </c>
      <c r="D234" s="106">
        <v>9224</v>
      </c>
      <c r="E234" s="106">
        <v>9835.9599999999991</v>
      </c>
      <c r="F234" s="106">
        <v>0</v>
      </c>
      <c r="G234" s="106">
        <v>0</v>
      </c>
      <c r="H234" s="106">
        <v>0</v>
      </c>
      <c r="I234" s="106">
        <v>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f>D234+E234+F234+G234+H234+I234+J234+K234+L234+M234+N234</f>
        <v>19059.96</v>
      </c>
    </row>
    <row r="235" spans="1:15" s="50" customFormat="1" ht="65.25" customHeight="1" x14ac:dyDescent="0.3">
      <c r="A235" s="147"/>
      <c r="B235" s="148"/>
      <c r="C235" s="109" t="s">
        <v>196</v>
      </c>
      <c r="D235" s="106" t="s">
        <v>127</v>
      </c>
      <c r="E235" s="106" t="s">
        <v>127</v>
      </c>
      <c r="F235" s="106" t="s">
        <v>127</v>
      </c>
      <c r="G235" s="106" t="s">
        <v>134</v>
      </c>
      <c r="H235" s="106" t="s">
        <v>134</v>
      </c>
      <c r="I235" s="106" t="s">
        <v>134</v>
      </c>
      <c r="J235" s="106" t="s">
        <v>134</v>
      </c>
      <c r="K235" s="106" t="s">
        <v>134</v>
      </c>
      <c r="L235" s="106" t="s">
        <v>134</v>
      </c>
      <c r="M235" s="106" t="s">
        <v>134</v>
      </c>
      <c r="N235" s="106" t="s">
        <v>134</v>
      </c>
      <c r="O235" s="106" t="s">
        <v>134</v>
      </c>
    </row>
    <row r="236" spans="1:15" s="98" customFormat="1" x14ac:dyDescent="0.3">
      <c r="A236" s="147"/>
      <c r="B236" s="148"/>
      <c r="C236" s="109" t="s">
        <v>136</v>
      </c>
      <c r="D236" s="106">
        <v>100</v>
      </c>
      <c r="E236" s="106">
        <v>100</v>
      </c>
      <c r="F236" s="106">
        <v>100</v>
      </c>
      <c r="G236" s="106">
        <v>100</v>
      </c>
      <c r="H236" s="106">
        <v>100</v>
      </c>
      <c r="I236" s="106">
        <v>100</v>
      </c>
      <c r="J236" s="106">
        <v>100</v>
      </c>
      <c r="K236" s="106">
        <v>100</v>
      </c>
      <c r="L236" s="106">
        <v>100</v>
      </c>
      <c r="M236" s="106">
        <v>100</v>
      </c>
      <c r="N236" s="106">
        <v>100</v>
      </c>
      <c r="O236" s="106">
        <f>D236+E236+F236+G236+H236+I236+J236+K236+L236+M236+N236</f>
        <v>1100</v>
      </c>
    </row>
    <row r="237" spans="1:15" s="50" customFormat="1" ht="18.75" customHeight="1" x14ac:dyDescent="0.3">
      <c r="A237" s="147" t="s">
        <v>78</v>
      </c>
      <c r="B237" s="148" t="s">
        <v>164</v>
      </c>
      <c r="C237" s="109" t="s">
        <v>17</v>
      </c>
      <c r="D237" s="106">
        <f>D240</f>
        <v>6971.7</v>
      </c>
      <c r="E237" s="106">
        <f>E240</f>
        <v>85.5</v>
      </c>
      <c r="F237" s="106" t="s">
        <v>127</v>
      </c>
      <c r="G237" s="111" t="s">
        <v>127</v>
      </c>
      <c r="H237" s="111" t="s">
        <v>127</v>
      </c>
      <c r="I237" s="106" t="s">
        <v>127</v>
      </c>
      <c r="J237" s="111" t="s">
        <v>127</v>
      </c>
      <c r="K237" s="111" t="s">
        <v>127</v>
      </c>
      <c r="L237" s="106" t="s">
        <v>127</v>
      </c>
      <c r="M237" s="111" t="s">
        <v>127</v>
      </c>
      <c r="N237" s="111" t="s">
        <v>127</v>
      </c>
      <c r="O237" s="106">
        <f>O240</f>
        <v>7057.2</v>
      </c>
    </row>
    <row r="238" spans="1:15" s="50" customFormat="1" ht="37.5" hidden="1" customHeight="1" x14ac:dyDescent="0.3">
      <c r="A238" s="147"/>
      <c r="B238" s="148"/>
      <c r="C238" s="109" t="s">
        <v>140</v>
      </c>
      <c r="D238" s="106">
        <v>0</v>
      </c>
      <c r="E238" s="106">
        <v>0</v>
      </c>
      <c r="F238" s="106">
        <v>0</v>
      </c>
      <c r="G238" s="106">
        <v>0</v>
      </c>
      <c r="H238" s="106">
        <v>0</v>
      </c>
      <c r="I238" s="106">
        <v>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</row>
    <row r="239" spans="1:15" s="51" customFormat="1" ht="37.5" hidden="1" customHeight="1" x14ac:dyDescent="0.2">
      <c r="A239" s="147"/>
      <c r="B239" s="148"/>
      <c r="C239" s="109" t="s">
        <v>126</v>
      </c>
      <c r="D239" s="106">
        <v>0</v>
      </c>
      <c r="E239" s="106">
        <v>0</v>
      </c>
      <c r="F239" s="106">
        <v>0</v>
      </c>
      <c r="G239" s="106">
        <v>0</v>
      </c>
      <c r="H239" s="106">
        <v>0</v>
      </c>
      <c r="I239" s="106">
        <v>0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</row>
    <row r="240" spans="1:15" s="92" customFormat="1" x14ac:dyDescent="0.3">
      <c r="A240" s="147"/>
      <c r="B240" s="148"/>
      <c r="C240" s="109" t="s">
        <v>128</v>
      </c>
      <c r="D240" s="106">
        <f>D241</f>
        <v>6971.7</v>
      </c>
      <c r="E240" s="106">
        <f>E241</f>
        <v>85.5</v>
      </c>
      <c r="F240" s="106" t="s">
        <v>127</v>
      </c>
      <c r="G240" s="111" t="s">
        <v>127</v>
      </c>
      <c r="H240" s="111" t="s">
        <v>127</v>
      </c>
      <c r="I240" s="106" t="s">
        <v>127</v>
      </c>
      <c r="J240" s="111" t="s">
        <v>127</v>
      </c>
      <c r="K240" s="111" t="s">
        <v>127</v>
      </c>
      <c r="L240" s="106" t="s">
        <v>127</v>
      </c>
      <c r="M240" s="111" t="s">
        <v>127</v>
      </c>
      <c r="N240" s="111" t="s">
        <v>127</v>
      </c>
      <c r="O240" s="106">
        <f>O241</f>
        <v>7057.2</v>
      </c>
    </row>
    <row r="241" spans="1:15" s="52" customFormat="1" ht="18.75" customHeight="1" x14ac:dyDescent="0.3">
      <c r="A241" s="147"/>
      <c r="B241" s="148"/>
      <c r="C241" s="153" t="s">
        <v>141</v>
      </c>
      <c r="D241" s="149">
        <v>6971.7</v>
      </c>
      <c r="E241" s="149">
        <v>85.5</v>
      </c>
      <c r="F241" s="149" t="s">
        <v>127</v>
      </c>
      <c r="G241" s="149" t="s">
        <v>127</v>
      </c>
      <c r="H241" s="149" t="s">
        <v>127</v>
      </c>
      <c r="I241" s="149" t="s">
        <v>127</v>
      </c>
      <c r="J241" s="149" t="s">
        <v>127</v>
      </c>
      <c r="K241" s="149" t="s">
        <v>127</v>
      </c>
      <c r="L241" s="149" t="s">
        <v>127</v>
      </c>
      <c r="M241" s="149" t="s">
        <v>127</v>
      </c>
      <c r="N241" s="149" t="s">
        <v>127</v>
      </c>
      <c r="O241" s="149">
        <f>D241+E241</f>
        <v>7057.2</v>
      </c>
    </row>
    <row r="242" spans="1:15" ht="45" customHeight="1" x14ac:dyDescent="0.25">
      <c r="A242" s="147"/>
      <c r="B242" s="148"/>
      <c r="C242" s="153"/>
      <c r="D242" s="149"/>
      <c r="E242" s="149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</row>
    <row r="243" spans="1:15" s="50" customFormat="1" hidden="1" x14ac:dyDescent="0.3">
      <c r="A243" s="147"/>
      <c r="B243" s="148"/>
      <c r="C243" s="109" t="s">
        <v>20</v>
      </c>
      <c r="D243" s="111">
        <v>0</v>
      </c>
      <c r="E243" s="111">
        <v>0</v>
      </c>
      <c r="F243" s="75">
        <v>0</v>
      </c>
      <c r="G243" s="75">
        <v>0</v>
      </c>
      <c r="H243" s="75">
        <v>0</v>
      </c>
      <c r="I243" s="75"/>
      <c r="J243" s="111"/>
      <c r="K243" s="111"/>
      <c r="L243" s="111"/>
      <c r="M243" s="111"/>
      <c r="N243" s="111"/>
      <c r="O243" s="111">
        <v>0</v>
      </c>
    </row>
    <row r="244" spans="1:15" s="50" customFormat="1" ht="37.5" hidden="1" x14ac:dyDescent="0.3">
      <c r="A244" s="147"/>
      <c r="B244" s="148"/>
      <c r="C244" s="109" t="s">
        <v>21</v>
      </c>
      <c r="D244" s="111">
        <v>0</v>
      </c>
      <c r="E244" s="111">
        <v>0</v>
      </c>
      <c r="F244" s="75">
        <v>0</v>
      </c>
      <c r="G244" s="75">
        <v>0</v>
      </c>
      <c r="H244" s="75">
        <v>0</v>
      </c>
      <c r="I244" s="75"/>
      <c r="J244" s="111"/>
      <c r="K244" s="111"/>
      <c r="L244" s="111"/>
      <c r="M244" s="111"/>
      <c r="N244" s="111"/>
      <c r="O244" s="111">
        <v>0</v>
      </c>
    </row>
    <row r="245" spans="1:15" s="50" customFormat="1" ht="18.75" customHeight="1" x14ac:dyDescent="0.3">
      <c r="A245" s="147" t="s">
        <v>188</v>
      </c>
      <c r="B245" s="148" t="s">
        <v>165</v>
      </c>
      <c r="C245" s="109" t="s">
        <v>17</v>
      </c>
      <c r="D245" s="106">
        <f t="shared" ref="D245:O245" si="79">D246+D249</f>
        <v>1164.5999999999999</v>
      </c>
      <c r="E245" s="106">
        <f t="shared" si="79"/>
        <v>40334.9</v>
      </c>
      <c r="F245" s="106">
        <f t="shared" si="79"/>
        <v>83759.399999999994</v>
      </c>
      <c r="G245" s="111" t="s">
        <v>127</v>
      </c>
      <c r="H245" s="106">
        <f>H250</f>
        <v>6678.4</v>
      </c>
      <c r="I245" s="106">
        <f>I250</f>
        <v>6678.4</v>
      </c>
      <c r="J245" s="106">
        <f t="shared" si="79"/>
        <v>60767.3</v>
      </c>
      <c r="K245" s="106">
        <f t="shared" si="79"/>
        <v>60767.3</v>
      </c>
      <c r="L245" s="106">
        <f t="shared" si="79"/>
        <v>60767.3</v>
      </c>
      <c r="M245" s="106">
        <f t="shared" si="79"/>
        <v>60767.3</v>
      </c>
      <c r="N245" s="106">
        <f t="shared" si="79"/>
        <v>60767.3</v>
      </c>
      <c r="O245" s="106">
        <f t="shared" si="79"/>
        <v>442452.2</v>
      </c>
    </row>
    <row r="246" spans="1:15" s="87" customFormat="1" x14ac:dyDescent="0.3">
      <c r="A246" s="147"/>
      <c r="B246" s="148"/>
      <c r="C246" s="109" t="s">
        <v>138</v>
      </c>
      <c r="D246" s="106">
        <f t="shared" ref="D246:O246" si="80">D247</f>
        <v>0</v>
      </c>
      <c r="E246" s="106">
        <f t="shared" si="80"/>
        <v>20286.900000000001</v>
      </c>
      <c r="F246" s="106">
        <f t="shared" si="80"/>
        <v>61587.4</v>
      </c>
      <c r="G246" s="106" t="str">
        <f t="shared" si="80"/>
        <v>-</v>
      </c>
      <c r="H246" s="106" t="str">
        <f t="shared" si="80"/>
        <v>-</v>
      </c>
      <c r="I246" s="106" t="str">
        <f t="shared" si="80"/>
        <v>-</v>
      </c>
      <c r="J246" s="106">
        <f t="shared" si="80"/>
        <v>52395</v>
      </c>
      <c r="K246" s="106">
        <f t="shared" si="80"/>
        <v>52395</v>
      </c>
      <c r="L246" s="106">
        <f t="shared" si="80"/>
        <v>52395</v>
      </c>
      <c r="M246" s="106">
        <f t="shared" si="80"/>
        <v>52395</v>
      </c>
      <c r="N246" s="106">
        <f t="shared" si="80"/>
        <v>52395</v>
      </c>
      <c r="O246" s="106">
        <f t="shared" si="80"/>
        <v>343849.3</v>
      </c>
    </row>
    <row r="247" spans="1:15" s="50" customFormat="1" ht="18.75" customHeight="1" x14ac:dyDescent="0.3">
      <c r="A247" s="147"/>
      <c r="B247" s="148"/>
      <c r="C247" s="153" t="s">
        <v>141</v>
      </c>
      <c r="D247" s="149">
        <v>0</v>
      </c>
      <c r="E247" s="149">
        <v>20286.900000000001</v>
      </c>
      <c r="F247" s="149">
        <v>61587.4</v>
      </c>
      <c r="G247" s="149" t="s">
        <v>127</v>
      </c>
      <c r="H247" s="149" t="s">
        <v>127</v>
      </c>
      <c r="I247" s="149" t="s">
        <v>127</v>
      </c>
      <c r="J247" s="149">
        <v>52395</v>
      </c>
      <c r="K247" s="149">
        <v>52395</v>
      </c>
      <c r="L247" s="149">
        <v>52395</v>
      </c>
      <c r="M247" s="149">
        <v>52395</v>
      </c>
      <c r="N247" s="149">
        <v>52395</v>
      </c>
      <c r="O247" s="149">
        <f>D247+E247+F247+J247+K247+L247+M247+N247</f>
        <v>343849.3</v>
      </c>
    </row>
    <row r="248" spans="1:15" s="51" customFormat="1" ht="43.5" customHeight="1" x14ac:dyDescent="0.2">
      <c r="A248" s="147"/>
      <c r="B248" s="148"/>
      <c r="C248" s="153"/>
      <c r="D248" s="149"/>
      <c r="E248" s="149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</row>
    <row r="249" spans="1:15" s="92" customFormat="1" x14ac:dyDescent="0.3">
      <c r="A249" s="147"/>
      <c r="B249" s="148"/>
      <c r="C249" s="109" t="s">
        <v>128</v>
      </c>
      <c r="D249" s="106">
        <f t="shared" ref="D249:O249" si="81">D250</f>
        <v>1164.5999999999999</v>
      </c>
      <c r="E249" s="106">
        <f t="shared" si="81"/>
        <v>20048</v>
      </c>
      <c r="F249" s="106">
        <f t="shared" si="81"/>
        <v>22172</v>
      </c>
      <c r="G249" s="106" t="str">
        <f t="shared" si="81"/>
        <v>-</v>
      </c>
      <c r="H249" s="106">
        <f t="shared" si="81"/>
        <v>6678.4</v>
      </c>
      <c r="I249" s="106">
        <f t="shared" si="81"/>
        <v>6678.4</v>
      </c>
      <c r="J249" s="106">
        <f t="shared" si="81"/>
        <v>8372.2999999999993</v>
      </c>
      <c r="K249" s="106">
        <f t="shared" si="81"/>
        <v>8372.2999999999993</v>
      </c>
      <c r="L249" s="106">
        <f t="shared" si="81"/>
        <v>8372.2999999999993</v>
      </c>
      <c r="M249" s="106">
        <f t="shared" si="81"/>
        <v>8372.2999999999993</v>
      </c>
      <c r="N249" s="106">
        <f t="shared" si="81"/>
        <v>8372.2999999999993</v>
      </c>
      <c r="O249" s="106">
        <f t="shared" si="81"/>
        <v>98602.900000000009</v>
      </c>
    </row>
    <row r="250" spans="1:15" s="52" customFormat="1" ht="18.75" customHeight="1" x14ac:dyDescent="0.3">
      <c r="A250" s="147"/>
      <c r="B250" s="148"/>
      <c r="C250" s="153" t="s">
        <v>141</v>
      </c>
      <c r="D250" s="149">
        <v>1164.5999999999999</v>
      </c>
      <c r="E250" s="149">
        <v>20048</v>
      </c>
      <c r="F250" s="149">
        <v>22172</v>
      </c>
      <c r="G250" s="149" t="s">
        <v>127</v>
      </c>
      <c r="H250" s="149">
        <v>6678.4</v>
      </c>
      <c r="I250" s="149">
        <v>6678.4</v>
      </c>
      <c r="J250" s="149">
        <v>8372.2999999999993</v>
      </c>
      <c r="K250" s="149">
        <v>8372.2999999999993</v>
      </c>
      <c r="L250" s="149">
        <v>8372.2999999999993</v>
      </c>
      <c r="M250" s="149">
        <v>8372.2999999999993</v>
      </c>
      <c r="N250" s="149">
        <v>8372.2999999999993</v>
      </c>
      <c r="O250" s="149">
        <f>D250+E250+F250+H250+I250+J250+K250+L250+M250+N250</f>
        <v>98602.900000000009</v>
      </c>
    </row>
    <row r="251" spans="1:15" ht="43.5" customHeight="1" x14ac:dyDescent="0.25">
      <c r="A251" s="147"/>
      <c r="B251" s="148"/>
      <c r="C251" s="153"/>
      <c r="D251" s="149"/>
      <c r="E251" s="149"/>
      <c r="F251" s="149"/>
      <c r="G251" s="149"/>
      <c r="H251" s="149"/>
      <c r="I251" s="149"/>
      <c r="J251" s="149"/>
      <c r="K251" s="149"/>
      <c r="L251" s="149"/>
      <c r="M251" s="149"/>
      <c r="N251" s="149"/>
      <c r="O251" s="149"/>
    </row>
    <row r="252" spans="1:15" s="50" customFormat="1" ht="66" customHeight="1" x14ac:dyDescent="0.3">
      <c r="A252" s="107" t="s">
        <v>166</v>
      </c>
      <c r="B252" s="108" t="s">
        <v>167</v>
      </c>
      <c r="C252" s="109" t="s">
        <v>126</v>
      </c>
      <c r="D252" s="111" t="s">
        <v>134</v>
      </c>
      <c r="E252" s="111" t="s">
        <v>127</v>
      </c>
      <c r="F252" s="111" t="s">
        <v>127</v>
      </c>
      <c r="G252" s="111" t="s">
        <v>127</v>
      </c>
      <c r="H252" s="111" t="s">
        <v>127</v>
      </c>
      <c r="I252" s="111" t="s">
        <v>127</v>
      </c>
      <c r="J252" s="111" t="s">
        <v>127</v>
      </c>
      <c r="K252" s="111" t="s">
        <v>127</v>
      </c>
      <c r="L252" s="111" t="s">
        <v>127</v>
      </c>
      <c r="M252" s="111" t="s">
        <v>127</v>
      </c>
      <c r="N252" s="111" t="s">
        <v>127</v>
      </c>
      <c r="O252" s="111" t="s">
        <v>134</v>
      </c>
    </row>
    <row r="253" spans="1:15" s="54" customFormat="1" ht="69" customHeight="1" x14ac:dyDescent="0.3">
      <c r="A253" s="53" t="s">
        <v>189</v>
      </c>
      <c r="B253" s="117" t="s">
        <v>168</v>
      </c>
      <c r="C253" s="109" t="s">
        <v>126</v>
      </c>
      <c r="D253" s="111" t="s">
        <v>134</v>
      </c>
      <c r="E253" s="111" t="s">
        <v>134</v>
      </c>
      <c r="F253" s="111" t="s">
        <v>134</v>
      </c>
      <c r="G253" s="111" t="s">
        <v>134</v>
      </c>
      <c r="H253" s="111" t="s">
        <v>134</v>
      </c>
      <c r="I253" s="111" t="s">
        <v>134</v>
      </c>
      <c r="J253" s="111" t="s">
        <v>134</v>
      </c>
      <c r="K253" s="111" t="s">
        <v>134</v>
      </c>
      <c r="L253" s="111" t="s">
        <v>134</v>
      </c>
      <c r="M253" s="111" t="s">
        <v>134</v>
      </c>
      <c r="N253" s="111" t="s">
        <v>134</v>
      </c>
      <c r="O253" s="111" t="s">
        <v>134</v>
      </c>
    </row>
    <row r="254" spans="1:15" s="50" customFormat="1" ht="18.75" customHeight="1" x14ac:dyDescent="0.3">
      <c r="A254" s="147" t="s">
        <v>80</v>
      </c>
      <c r="B254" s="148" t="s">
        <v>169</v>
      </c>
      <c r="C254" s="109" t="s">
        <v>17</v>
      </c>
      <c r="D254" s="106">
        <f t="shared" ref="D254:H254" si="82">D255+D259</f>
        <v>352071.37</v>
      </c>
      <c r="E254" s="106">
        <f t="shared" si="82"/>
        <v>393324.39999999997</v>
      </c>
      <c r="F254" s="106">
        <f t="shared" si="82"/>
        <v>404530.08</v>
      </c>
      <c r="G254" s="106">
        <f t="shared" si="82"/>
        <v>492411</v>
      </c>
      <c r="H254" s="106">
        <f t="shared" si="82"/>
        <v>452640.4</v>
      </c>
      <c r="I254" s="106">
        <f t="shared" ref="I254" si="83">I259</f>
        <v>448131.7</v>
      </c>
      <c r="J254" s="106">
        <f>J255+J259</f>
        <v>447101.2</v>
      </c>
      <c r="K254" s="106">
        <f t="shared" ref="K254:N254" si="84">K255+K259</f>
        <v>447101.2</v>
      </c>
      <c r="L254" s="106">
        <f t="shared" si="84"/>
        <v>447101.2</v>
      </c>
      <c r="M254" s="106">
        <f t="shared" si="84"/>
        <v>447101.2</v>
      </c>
      <c r="N254" s="106">
        <f t="shared" si="84"/>
        <v>447101.2</v>
      </c>
      <c r="O254" s="106">
        <f>O255+O259</f>
        <v>4778614.95</v>
      </c>
    </row>
    <row r="255" spans="1:15" s="87" customFormat="1" x14ac:dyDescent="0.3">
      <c r="A255" s="147"/>
      <c r="B255" s="148"/>
      <c r="C255" s="109" t="s">
        <v>138</v>
      </c>
      <c r="D255" s="106">
        <f t="shared" ref="D255:O255" si="85">D256</f>
        <v>9500</v>
      </c>
      <c r="E255" s="106">
        <f t="shared" si="85"/>
        <v>10914.7</v>
      </c>
      <c r="F255" s="106">
        <f t="shared" si="85"/>
        <v>7520</v>
      </c>
      <c r="G255" s="106">
        <f t="shared" si="85"/>
        <v>20680</v>
      </c>
      <c r="H255" s="106">
        <f t="shared" si="85"/>
        <v>15980</v>
      </c>
      <c r="I255" s="106" t="s">
        <v>127</v>
      </c>
      <c r="J255" s="106">
        <f t="shared" si="85"/>
        <v>15980</v>
      </c>
      <c r="K255" s="106">
        <f t="shared" si="85"/>
        <v>15980</v>
      </c>
      <c r="L255" s="106">
        <f t="shared" si="85"/>
        <v>15980</v>
      </c>
      <c r="M255" s="106">
        <f t="shared" si="85"/>
        <v>15980</v>
      </c>
      <c r="N255" s="106">
        <f t="shared" si="85"/>
        <v>15980</v>
      </c>
      <c r="O255" s="106">
        <f t="shared" si="85"/>
        <v>144494.70000000001</v>
      </c>
    </row>
    <row r="256" spans="1:15" s="50" customFormat="1" ht="18.75" customHeight="1" x14ac:dyDescent="0.3">
      <c r="A256" s="147"/>
      <c r="B256" s="148"/>
      <c r="C256" s="153" t="s">
        <v>141</v>
      </c>
      <c r="D256" s="149">
        <f>D283</f>
        <v>9500</v>
      </c>
      <c r="E256" s="149">
        <f t="shared" ref="E256:H256" si="86">E296</f>
        <v>10914.7</v>
      </c>
      <c r="F256" s="149">
        <f t="shared" si="86"/>
        <v>7520</v>
      </c>
      <c r="G256" s="149">
        <f t="shared" si="86"/>
        <v>20680</v>
      </c>
      <c r="H256" s="149">
        <f t="shared" si="86"/>
        <v>15980</v>
      </c>
      <c r="I256" s="149" t="s">
        <v>127</v>
      </c>
      <c r="J256" s="149">
        <f>J295</f>
        <v>15980</v>
      </c>
      <c r="K256" s="149">
        <f t="shared" ref="K256:N256" si="87">K295</f>
        <v>15980</v>
      </c>
      <c r="L256" s="149">
        <f t="shared" si="87"/>
        <v>15980</v>
      </c>
      <c r="M256" s="149">
        <f t="shared" si="87"/>
        <v>15980</v>
      </c>
      <c r="N256" s="149">
        <f t="shared" si="87"/>
        <v>15980</v>
      </c>
      <c r="O256" s="149">
        <f>D256+E256+F256+G256+H256+J256+K256+L256+M256+N256</f>
        <v>144494.70000000001</v>
      </c>
    </row>
    <row r="257" spans="1:15" s="51" customFormat="1" ht="42" customHeight="1" x14ac:dyDescent="0.2">
      <c r="A257" s="147"/>
      <c r="B257" s="148"/>
      <c r="C257" s="153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</row>
    <row r="258" spans="1:15" s="51" customFormat="1" ht="37.5" hidden="1" customHeight="1" x14ac:dyDescent="0.2">
      <c r="A258" s="147"/>
      <c r="B258" s="148"/>
      <c r="C258" s="109" t="s">
        <v>129</v>
      </c>
      <c r="D258" s="111">
        <v>0</v>
      </c>
      <c r="E258" s="111">
        <v>0</v>
      </c>
      <c r="F258" s="111">
        <v>0</v>
      </c>
      <c r="G258" s="111">
        <v>0</v>
      </c>
      <c r="H258" s="111">
        <v>0</v>
      </c>
      <c r="I258" s="111">
        <v>0</v>
      </c>
      <c r="J258" s="111">
        <v>0</v>
      </c>
      <c r="K258" s="111">
        <v>0</v>
      </c>
      <c r="L258" s="111">
        <v>0</v>
      </c>
      <c r="M258" s="111">
        <v>0</v>
      </c>
      <c r="N258" s="111">
        <v>0</v>
      </c>
      <c r="O258" s="111">
        <v>0</v>
      </c>
    </row>
    <row r="259" spans="1:15" s="92" customFormat="1" x14ac:dyDescent="0.3">
      <c r="A259" s="147"/>
      <c r="B259" s="148"/>
      <c r="C259" s="109" t="s">
        <v>128</v>
      </c>
      <c r="D259" s="106">
        <f t="shared" ref="D259:O259" si="88">D261+D262</f>
        <v>342571.37</v>
      </c>
      <c r="E259" s="106">
        <f t="shared" si="88"/>
        <v>382409.69999999995</v>
      </c>
      <c r="F259" s="106">
        <f t="shared" si="88"/>
        <v>397010.08</v>
      </c>
      <c r="G259" s="106">
        <f t="shared" si="88"/>
        <v>471731</v>
      </c>
      <c r="H259" s="106">
        <f t="shared" si="88"/>
        <v>436660.4</v>
      </c>
      <c r="I259" s="106">
        <f t="shared" si="88"/>
        <v>448131.7</v>
      </c>
      <c r="J259" s="106">
        <f t="shared" si="88"/>
        <v>431121.2</v>
      </c>
      <c r="K259" s="106">
        <f t="shared" si="88"/>
        <v>431121.2</v>
      </c>
      <c r="L259" s="106">
        <f t="shared" si="88"/>
        <v>431121.2</v>
      </c>
      <c r="M259" s="106">
        <f t="shared" si="88"/>
        <v>431121.2</v>
      </c>
      <c r="N259" s="106">
        <f t="shared" si="88"/>
        <v>431121.2</v>
      </c>
      <c r="O259" s="106">
        <f t="shared" si="88"/>
        <v>4634120.25</v>
      </c>
    </row>
    <row r="260" spans="1:15" s="52" customFormat="1" x14ac:dyDescent="0.3">
      <c r="A260" s="147"/>
      <c r="B260" s="148"/>
      <c r="C260" s="109" t="s">
        <v>125</v>
      </c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</row>
    <row r="261" spans="1:15" ht="37.5" x14ac:dyDescent="0.25">
      <c r="A261" s="147"/>
      <c r="B261" s="148"/>
      <c r="C261" s="109" t="s">
        <v>126</v>
      </c>
      <c r="D261" s="106">
        <f>D269+D277+D288</f>
        <v>140142.97</v>
      </c>
      <c r="E261" s="106">
        <f t="shared" ref="E261:H261" si="89">E269+E277+E288+E298</f>
        <v>165012.69999999998</v>
      </c>
      <c r="F261" s="106">
        <f t="shared" si="89"/>
        <v>167267.08000000002</v>
      </c>
      <c r="G261" s="106">
        <f t="shared" si="89"/>
        <v>225479</v>
      </c>
      <c r="H261" s="106">
        <f t="shared" si="89"/>
        <v>175385.4</v>
      </c>
      <c r="I261" s="106">
        <f t="shared" ref="I261" si="90">I269+I277+I288</f>
        <v>174578.7</v>
      </c>
      <c r="J261" s="106">
        <f>J269+J277+J288+J297</f>
        <v>185167.2</v>
      </c>
      <c r="K261" s="106">
        <f t="shared" ref="K261:N261" si="91">K269+K277+K288+K297</f>
        <v>185167.2</v>
      </c>
      <c r="L261" s="106">
        <f t="shared" si="91"/>
        <v>185167.2</v>
      </c>
      <c r="M261" s="106">
        <f t="shared" si="91"/>
        <v>185167.2</v>
      </c>
      <c r="N261" s="106">
        <f t="shared" si="91"/>
        <v>185167.2</v>
      </c>
      <c r="O261" s="106">
        <f>D261+E261+F261+G261+H261+I261+J261+K261+L261+M261+N261</f>
        <v>1973701.8499999999</v>
      </c>
    </row>
    <row r="262" spans="1:15" ht="37.5" x14ac:dyDescent="0.25">
      <c r="A262" s="147"/>
      <c r="B262" s="148"/>
      <c r="C262" s="109" t="s">
        <v>129</v>
      </c>
      <c r="D262" s="106">
        <f t="shared" ref="D262:N262" si="92">D289</f>
        <v>202428.4</v>
      </c>
      <c r="E262" s="106">
        <f t="shared" si="92"/>
        <v>217397</v>
      </c>
      <c r="F262" s="106">
        <f t="shared" si="92"/>
        <v>229743</v>
      </c>
      <c r="G262" s="106">
        <f t="shared" si="92"/>
        <v>246252</v>
      </c>
      <c r="H262" s="106">
        <f t="shared" si="92"/>
        <v>261275</v>
      </c>
      <c r="I262" s="106">
        <f t="shared" si="92"/>
        <v>273553</v>
      </c>
      <c r="J262" s="106">
        <f t="shared" si="92"/>
        <v>245954</v>
      </c>
      <c r="K262" s="106">
        <f t="shared" si="92"/>
        <v>245954</v>
      </c>
      <c r="L262" s="106">
        <f t="shared" si="92"/>
        <v>245954</v>
      </c>
      <c r="M262" s="106">
        <f t="shared" si="92"/>
        <v>245954</v>
      </c>
      <c r="N262" s="106">
        <f t="shared" si="92"/>
        <v>245954</v>
      </c>
      <c r="O262" s="106">
        <f>D262+E262+F262+G262+H262+I262+J262+K262+L262+M262+N262</f>
        <v>2660418.4</v>
      </c>
    </row>
    <row r="263" spans="1:15" s="50" customFormat="1" ht="18.75" hidden="1" customHeight="1" x14ac:dyDescent="0.3">
      <c r="A263" s="118"/>
      <c r="B263" s="115"/>
      <c r="C263" s="104" t="s">
        <v>20</v>
      </c>
      <c r="D263" s="111">
        <v>0</v>
      </c>
      <c r="E263" s="111">
        <v>0</v>
      </c>
      <c r="F263" s="75">
        <v>0</v>
      </c>
      <c r="G263" s="75">
        <v>0</v>
      </c>
      <c r="H263" s="75">
        <v>0</v>
      </c>
      <c r="I263" s="75"/>
      <c r="J263" s="111"/>
      <c r="K263" s="111"/>
      <c r="L263" s="111"/>
      <c r="M263" s="111"/>
      <c r="N263" s="111"/>
      <c r="O263" s="75">
        <v>0</v>
      </c>
    </row>
    <row r="264" spans="1:15" s="50" customFormat="1" ht="37.5" hidden="1" customHeight="1" x14ac:dyDescent="0.3">
      <c r="A264" s="118"/>
      <c r="B264" s="115"/>
      <c r="C264" s="104" t="s">
        <v>21</v>
      </c>
      <c r="D264" s="111">
        <v>0</v>
      </c>
      <c r="E264" s="111">
        <v>0</v>
      </c>
      <c r="F264" s="75">
        <v>0</v>
      </c>
      <c r="G264" s="75">
        <v>0</v>
      </c>
      <c r="H264" s="75">
        <v>0</v>
      </c>
      <c r="I264" s="75"/>
      <c r="J264" s="111"/>
      <c r="K264" s="111"/>
      <c r="L264" s="111"/>
      <c r="M264" s="111"/>
      <c r="N264" s="111"/>
      <c r="O264" s="75">
        <v>0</v>
      </c>
    </row>
    <row r="265" spans="1:15" s="50" customFormat="1" ht="18.75" customHeight="1" x14ac:dyDescent="0.3">
      <c r="A265" s="147" t="s">
        <v>82</v>
      </c>
      <c r="B265" s="148" t="s">
        <v>170</v>
      </c>
      <c r="C265" s="109" t="s">
        <v>17</v>
      </c>
      <c r="D265" s="106">
        <f t="shared" ref="D265:O265" si="93">D268</f>
        <v>49295.1</v>
      </c>
      <c r="E265" s="106">
        <f t="shared" si="93"/>
        <v>62747</v>
      </c>
      <c r="F265" s="106">
        <f t="shared" si="93"/>
        <v>64847.5</v>
      </c>
      <c r="G265" s="106">
        <f t="shared" si="93"/>
        <v>67797.3</v>
      </c>
      <c r="H265" s="106">
        <f t="shared" si="93"/>
        <v>63766</v>
      </c>
      <c r="I265" s="106">
        <f t="shared" si="93"/>
        <v>63979.3</v>
      </c>
      <c r="J265" s="106">
        <f t="shared" si="93"/>
        <v>57200.7</v>
      </c>
      <c r="K265" s="106">
        <f t="shared" si="93"/>
        <v>57200.7</v>
      </c>
      <c r="L265" s="106">
        <f t="shared" si="93"/>
        <v>57200.7</v>
      </c>
      <c r="M265" s="106">
        <f t="shared" si="93"/>
        <v>57200.7</v>
      </c>
      <c r="N265" s="106">
        <f t="shared" si="93"/>
        <v>57200.7</v>
      </c>
      <c r="O265" s="106">
        <f t="shared" si="93"/>
        <v>658435.69999999995</v>
      </c>
    </row>
    <row r="266" spans="1:15" s="50" customFormat="1" ht="37.5" hidden="1" customHeight="1" x14ac:dyDescent="0.3">
      <c r="A266" s="147"/>
      <c r="B266" s="148"/>
      <c r="C266" s="109" t="s">
        <v>140</v>
      </c>
      <c r="D266" s="111">
        <v>0</v>
      </c>
      <c r="E266" s="111">
        <v>0</v>
      </c>
      <c r="F266" s="111">
        <v>0</v>
      </c>
      <c r="G266" s="111">
        <v>0</v>
      </c>
      <c r="H266" s="111">
        <v>0</v>
      </c>
      <c r="I266" s="111">
        <v>0</v>
      </c>
      <c r="J266" s="111">
        <v>0</v>
      </c>
      <c r="K266" s="111">
        <v>0</v>
      </c>
      <c r="L266" s="111">
        <v>0</v>
      </c>
      <c r="M266" s="111">
        <v>0</v>
      </c>
      <c r="N266" s="111">
        <v>0</v>
      </c>
      <c r="O266" s="111">
        <v>0</v>
      </c>
    </row>
    <row r="267" spans="1:15" s="51" customFormat="1" ht="37.5" hidden="1" customHeight="1" x14ac:dyDescent="0.2">
      <c r="A267" s="147"/>
      <c r="B267" s="148"/>
      <c r="C267" s="109" t="s">
        <v>126</v>
      </c>
      <c r="D267" s="111">
        <v>0</v>
      </c>
      <c r="E267" s="111">
        <v>0</v>
      </c>
      <c r="F267" s="111">
        <v>0</v>
      </c>
      <c r="G267" s="111">
        <v>0</v>
      </c>
      <c r="H267" s="111">
        <v>0</v>
      </c>
      <c r="I267" s="111">
        <v>0</v>
      </c>
      <c r="J267" s="111">
        <v>0</v>
      </c>
      <c r="K267" s="111">
        <v>0</v>
      </c>
      <c r="L267" s="111">
        <v>0</v>
      </c>
      <c r="M267" s="111">
        <v>0</v>
      </c>
      <c r="N267" s="111">
        <v>0</v>
      </c>
      <c r="O267" s="111">
        <v>0</v>
      </c>
    </row>
    <row r="268" spans="1:15" s="92" customFormat="1" x14ac:dyDescent="0.3">
      <c r="A268" s="147"/>
      <c r="B268" s="148"/>
      <c r="C268" s="109" t="s">
        <v>128</v>
      </c>
      <c r="D268" s="106">
        <f t="shared" ref="D268:O268" si="94">D269</f>
        <v>49295.1</v>
      </c>
      <c r="E268" s="106">
        <f t="shared" si="94"/>
        <v>62747</v>
      </c>
      <c r="F268" s="106">
        <f t="shared" si="94"/>
        <v>64847.5</v>
      </c>
      <c r="G268" s="106">
        <f t="shared" si="94"/>
        <v>67797.3</v>
      </c>
      <c r="H268" s="106">
        <f t="shared" si="94"/>
        <v>63766</v>
      </c>
      <c r="I268" s="106">
        <f t="shared" si="94"/>
        <v>63979.3</v>
      </c>
      <c r="J268" s="106">
        <f t="shared" si="94"/>
        <v>57200.7</v>
      </c>
      <c r="K268" s="106">
        <f t="shared" si="94"/>
        <v>57200.7</v>
      </c>
      <c r="L268" s="106">
        <f t="shared" si="94"/>
        <v>57200.7</v>
      </c>
      <c r="M268" s="106">
        <f t="shared" si="94"/>
        <v>57200.7</v>
      </c>
      <c r="N268" s="106">
        <f t="shared" si="94"/>
        <v>57200.7</v>
      </c>
      <c r="O268" s="106">
        <f t="shared" si="94"/>
        <v>658435.69999999995</v>
      </c>
    </row>
    <row r="269" spans="1:15" s="52" customFormat="1" ht="18.75" customHeight="1" x14ac:dyDescent="0.3">
      <c r="A269" s="147"/>
      <c r="B269" s="148"/>
      <c r="C269" s="153" t="s">
        <v>141</v>
      </c>
      <c r="D269" s="149">
        <v>49295.1</v>
      </c>
      <c r="E269" s="149">
        <v>62747</v>
      </c>
      <c r="F269" s="149">
        <v>64847.5</v>
      </c>
      <c r="G269" s="149">
        <v>67797.3</v>
      </c>
      <c r="H269" s="149">
        <v>63766</v>
      </c>
      <c r="I269" s="149">
        <v>63979.3</v>
      </c>
      <c r="J269" s="149">
        <v>57200.7</v>
      </c>
      <c r="K269" s="149">
        <v>57200.7</v>
      </c>
      <c r="L269" s="149">
        <v>57200.7</v>
      </c>
      <c r="M269" s="149">
        <v>57200.7</v>
      </c>
      <c r="N269" s="149">
        <v>57200.7</v>
      </c>
      <c r="O269" s="149">
        <f>D269+E269+F269+G269+H269+I269+J269+K269+L269+M269+N269</f>
        <v>658435.69999999995</v>
      </c>
    </row>
    <row r="270" spans="1:15" ht="45.75" customHeight="1" x14ac:dyDescent="0.25">
      <c r="A270" s="147"/>
      <c r="B270" s="148"/>
      <c r="C270" s="153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</row>
    <row r="271" spans="1:15" s="50" customFormat="1" hidden="1" x14ac:dyDescent="0.3">
      <c r="A271" s="147"/>
      <c r="B271" s="148"/>
      <c r="C271" s="109" t="s">
        <v>20</v>
      </c>
      <c r="D271" s="111">
        <v>0</v>
      </c>
      <c r="E271" s="111">
        <v>0</v>
      </c>
      <c r="F271" s="75">
        <v>0</v>
      </c>
      <c r="G271" s="75">
        <v>0</v>
      </c>
      <c r="H271" s="75">
        <v>0</v>
      </c>
      <c r="I271" s="75"/>
      <c r="J271" s="111"/>
      <c r="K271" s="111"/>
      <c r="L271" s="111"/>
      <c r="M271" s="111"/>
      <c r="N271" s="111"/>
      <c r="O271" s="75">
        <v>0</v>
      </c>
    </row>
    <row r="272" spans="1:15" s="50" customFormat="1" ht="37.5" hidden="1" x14ac:dyDescent="0.3">
      <c r="A272" s="147"/>
      <c r="B272" s="148"/>
      <c r="C272" s="109" t="s">
        <v>21</v>
      </c>
      <c r="D272" s="111">
        <v>0</v>
      </c>
      <c r="E272" s="111">
        <v>0</v>
      </c>
      <c r="F272" s="75">
        <v>0</v>
      </c>
      <c r="G272" s="75">
        <v>0</v>
      </c>
      <c r="H272" s="75">
        <v>0</v>
      </c>
      <c r="I272" s="75"/>
      <c r="J272" s="111"/>
      <c r="K272" s="111"/>
      <c r="L272" s="111"/>
      <c r="M272" s="111"/>
      <c r="N272" s="111"/>
      <c r="O272" s="75">
        <v>0</v>
      </c>
    </row>
    <row r="273" spans="1:15" s="50" customFormat="1" ht="18.75" customHeight="1" x14ac:dyDescent="0.3">
      <c r="A273" s="147" t="s">
        <v>84</v>
      </c>
      <c r="B273" s="148" t="s">
        <v>171</v>
      </c>
      <c r="C273" s="109" t="s">
        <v>17</v>
      </c>
      <c r="D273" s="106">
        <f t="shared" ref="D273:O273" si="95">D276</f>
        <v>2376.8000000000002</v>
      </c>
      <c r="E273" s="106">
        <f t="shared" si="95"/>
        <v>2550.5</v>
      </c>
      <c r="F273" s="106">
        <f t="shared" si="95"/>
        <v>2670.5</v>
      </c>
      <c r="G273" s="106">
        <f t="shared" si="95"/>
        <v>19613.5</v>
      </c>
      <c r="H273" s="106">
        <f t="shared" si="95"/>
        <v>2861.2</v>
      </c>
      <c r="I273" s="106">
        <f t="shared" si="95"/>
        <v>2861.2</v>
      </c>
      <c r="J273" s="106">
        <f t="shared" si="95"/>
        <v>2670.5</v>
      </c>
      <c r="K273" s="106">
        <f t="shared" si="95"/>
        <v>2670.5</v>
      </c>
      <c r="L273" s="106">
        <f t="shared" si="95"/>
        <v>2670.5</v>
      </c>
      <c r="M273" s="106">
        <f t="shared" si="95"/>
        <v>2670.5</v>
      </c>
      <c r="N273" s="106">
        <f t="shared" si="95"/>
        <v>2670.5</v>
      </c>
      <c r="O273" s="106">
        <f t="shared" si="95"/>
        <v>46286.2</v>
      </c>
    </row>
    <row r="274" spans="1:15" s="50" customFormat="1" ht="37.5" hidden="1" customHeight="1" x14ac:dyDescent="0.3">
      <c r="A274" s="147"/>
      <c r="B274" s="148"/>
      <c r="C274" s="109" t="s">
        <v>140</v>
      </c>
      <c r="D274" s="106">
        <v>0</v>
      </c>
      <c r="E274" s="106">
        <v>0</v>
      </c>
      <c r="F274" s="106">
        <v>0</v>
      </c>
      <c r="G274" s="106">
        <v>0</v>
      </c>
      <c r="H274" s="106">
        <v>0</v>
      </c>
      <c r="I274" s="106">
        <v>0</v>
      </c>
      <c r="J274" s="106">
        <v>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</row>
    <row r="275" spans="1:15" s="51" customFormat="1" ht="37.5" hidden="1" customHeight="1" x14ac:dyDescent="0.2">
      <c r="A275" s="147"/>
      <c r="B275" s="148"/>
      <c r="C275" s="109" t="s">
        <v>126</v>
      </c>
      <c r="D275" s="106">
        <v>0</v>
      </c>
      <c r="E275" s="106">
        <v>0</v>
      </c>
      <c r="F275" s="106">
        <v>0</v>
      </c>
      <c r="G275" s="106">
        <v>0</v>
      </c>
      <c r="H275" s="106">
        <v>0</v>
      </c>
      <c r="I275" s="106">
        <v>0</v>
      </c>
      <c r="J275" s="106">
        <v>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</row>
    <row r="276" spans="1:15" s="92" customFormat="1" x14ac:dyDescent="0.3">
      <c r="A276" s="147"/>
      <c r="B276" s="148"/>
      <c r="C276" s="109" t="s">
        <v>128</v>
      </c>
      <c r="D276" s="106">
        <f t="shared" ref="D276:O276" si="96">D277</f>
        <v>2376.8000000000002</v>
      </c>
      <c r="E276" s="106">
        <f t="shared" si="96"/>
        <v>2550.5</v>
      </c>
      <c r="F276" s="106">
        <f t="shared" si="96"/>
        <v>2670.5</v>
      </c>
      <c r="G276" s="106">
        <f t="shared" si="96"/>
        <v>19613.5</v>
      </c>
      <c r="H276" s="106">
        <f t="shared" si="96"/>
        <v>2861.2</v>
      </c>
      <c r="I276" s="106">
        <f t="shared" si="96"/>
        <v>2861.2</v>
      </c>
      <c r="J276" s="106">
        <f t="shared" si="96"/>
        <v>2670.5</v>
      </c>
      <c r="K276" s="106">
        <f t="shared" si="96"/>
        <v>2670.5</v>
      </c>
      <c r="L276" s="106">
        <f t="shared" si="96"/>
        <v>2670.5</v>
      </c>
      <c r="M276" s="106">
        <f t="shared" si="96"/>
        <v>2670.5</v>
      </c>
      <c r="N276" s="106">
        <f t="shared" si="96"/>
        <v>2670.5</v>
      </c>
      <c r="O276" s="106">
        <f t="shared" si="96"/>
        <v>46286.2</v>
      </c>
    </row>
    <row r="277" spans="1:15" s="52" customFormat="1" ht="18.75" customHeight="1" x14ac:dyDescent="0.3">
      <c r="A277" s="147"/>
      <c r="B277" s="148"/>
      <c r="C277" s="153" t="s">
        <v>141</v>
      </c>
      <c r="D277" s="149">
        <v>2376.8000000000002</v>
      </c>
      <c r="E277" s="149">
        <v>2550.5</v>
      </c>
      <c r="F277" s="149">
        <v>2670.5</v>
      </c>
      <c r="G277" s="149">
        <v>19613.5</v>
      </c>
      <c r="H277" s="149">
        <v>2861.2</v>
      </c>
      <c r="I277" s="149">
        <v>2861.2</v>
      </c>
      <c r="J277" s="149">
        <v>2670.5</v>
      </c>
      <c r="K277" s="149">
        <v>2670.5</v>
      </c>
      <c r="L277" s="149">
        <v>2670.5</v>
      </c>
      <c r="M277" s="149">
        <v>2670.5</v>
      </c>
      <c r="N277" s="149">
        <v>2670.5</v>
      </c>
      <c r="O277" s="149">
        <f>D277+E277+F277+G277+H277+I277+J277+K277+L277+M277+N277</f>
        <v>46286.2</v>
      </c>
    </row>
    <row r="278" spans="1:15" ht="45.75" customHeight="1" x14ac:dyDescent="0.25">
      <c r="A278" s="147"/>
      <c r="B278" s="148"/>
      <c r="C278" s="153"/>
      <c r="D278" s="149"/>
      <c r="E278" s="149"/>
      <c r="F278" s="149"/>
      <c r="G278" s="149"/>
      <c r="H278" s="149"/>
      <c r="I278" s="149"/>
      <c r="J278" s="149"/>
      <c r="K278" s="149"/>
      <c r="L278" s="149"/>
      <c r="M278" s="149"/>
      <c r="N278" s="149"/>
      <c r="O278" s="149"/>
    </row>
    <row r="279" spans="1:15" s="50" customFormat="1" hidden="1" x14ac:dyDescent="0.3">
      <c r="A279" s="147"/>
      <c r="B279" s="148"/>
      <c r="C279" s="109" t="s">
        <v>20</v>
      </c>
      <c r="D279" s="111">
        <v>0</v>
      </c>
      <c r="E279" s="111">
        <v>0</v>
      </c>
      <c r="F279" s="75">
        <v>0</v>
      </c>
      <c r="G279" s="75">
        <v>0</v>
      </c>
      <c r="H279" s="75">
        <v>0</v>
      </c>
      <c r="I279" s="75"/>
      <c r="J279" s="111"/>
      <c r="K279" s="111"/>
      <c r="L279" s="111"/>
      <c r="M279" s="111"/>
      <c r="N279" s="111"/>
      <c r="O279" s="111">
        <v>0</v>
      </c>
    </row>
    <row r="280" spans="1:15" s="37" customFormat="1" ht="37.5" hidden="1" x14ac:dyDescent="0.3">
      <c r="A280" s="147"/>
      <c r="B280" s="148"/>
      <c r="C280" s="109" t="s">
        <v>21</v>
      </c>
      <c r="D280" s="111">
        <v>0</v>
      </c>
      <c r="E280" s="111">
        <v>0</v>
      </c>
      <c r="F280" s="75">
        <v>0</v>
      </c>
      <c r="G280" s="75">
        <v>0</v>
      </c>
      <c r="H280" s="75">
        <v>0</v>
      </c>
      <c r="I280" s="75"/>
      <c r="J280" s="111"/>
      <c r="K280" s="111"/>
      <c r="L280" s="111"/>
      <c r="M280" s="111"/>
      <c r="N280" s="111"/>
      <c r="O280" s="111">
        <v>0</v>
      </c>
    </row>
    <row r="281" spans="1:15" s="37" customFormat="1" ht="18.75" customHeight="1" x14ac:dyDescent="0.3">
      <c r="A281" s="147" t="s">
        <v>86</v>
      </c>
      <c r="B281" s="148" t="s">
        <v>172</v>
      </c>
      <c r="C281" s="109" t="s">
        <v>17</v>
      </c>
      <c r="D281" s="106">
        <f>D282+D286</f>
        <v>300399.46999999997</v>
      </c>
      <c r="E281" s="106">
        <f t="shared" ref="E281:N281" si="97">E286</f>
        <v>317001.90000000002</v>
      </c>
      <c r="F281" s="106">
        <f t="shared" si="97"/>
        <v>329012.08</v>
      </c>
      <c r="G281" s="106">
        <f t="shared" si="97"/>
        <v>383000.2</v>
      </c>
      <c r="H281" s="106">
        <f t="shared" si="97"/>
        <v>369013.2</v>
      </c>
      <c r="I281" s="106">
        <f t="shared" si="97"/>
        <v>381291.2</v>
      </c>
      <c r="J281" s="106">
        <f t="shared" si="97"/>
        <v>370230</v>
      </c>
      <c r="K281" s="106">
        <f t="shared" si="97"/>
        <v>370230</v>
      </c>
      <c r="L281" s="106">
        <f t="shared" si="97"/>
        <v>370230</v>
      </c>
      <c r="M281" s="106">
        <f t="shared" si="97"/>
        <v>370230</v>
      </c>
      <c r="N281" s="106">
        <f t="shared" si="97"/>
        <v>370230</v>
      </c>
      <c r="O281" s="106">
        <f>O282+O286</f>
        <v>3930868.05</v>
      </c>
    </row>
    <row r="282" spans="1:15" s="91" customFormat="1" x14ac:dyDescent="0.3">
      <c r="A282" s="147"/>
      <c r="B282" s="148"/>
      <c r="C282" s="109" t="s">
        <v>138</v>
      </c>
      <c r="D282" s="106">
        <f>D283</f>
        <v>9500</v>
      </c>
      <c r="E282" s="110" t="s">
        <v>127</v>
      </c>
      <c r="F282" s="110" t="s">
        <v>127</v>
      </c>
      <c r="G282" s="110" t="s">
        <v>127</v>
      </c>
      <c r="H282" s="110" t="s">
        <v>127</v>
      </c>
      <c r="I282" s="110" t="s">
        <v>127</v>
      </c>
      <c r="J282" s="110" t="s">
        <v>127</v>
      </c>
      <c r="K282" s="110" t="s">
        <v>127</v>
      </c>
      <c r="L282" s="110" t="s">
        <v>127</v>
      </c>
      <c r="M282" s="110" t="s">
        <v>127</v>
      </c>
      <c r="N282" s="110" t="s">
        <v>127</v>
      </c>
      <c r="O282" s="106">
        <f>O283</f>
        <v>9500</v>
      </c>
    </row>
    <row r="283" spans="1:15" s="37" customFormat="1" ht="18.75" customHeight="1" x14ac:dyDescent="0.3">
      <c r="A283" s="147"/>
      <c r="B283" s="148"/>
      <c r="C283" s="153" t="s">
        <v>141</v>
      </c>
      <c r="D283" s="149">
        <v>9500</v>
      </c>
      <c r="E283" s="154" t="s">
        <v>127</v>
      </c>
      <c r="F283" s="154" t="s">
        <v>127</v>
      </c>
      <c r="G283" s="154" t="s">
        <v>127</v>
      </c>
      <c r="H283" s="154" t="s">
        <v>127</v>
      </c>
      <c r="I283" s="154" t="s">
        <v>127</v>
      </c>
      <c r="J283" s="154" t="s">
        <v>127</v>
      </c>
      <c r="K283" s="154" t="s">
        <v>127</v>
      </c>
      <c r="L283" s="154" t="s">
        <v>127</v>
      </c>
      <c r="M283" s="154" t="s">
        <v>127</v>
      </c>
      <c r="N283" s="154" t="s">
        <v>127</v>
      </c>
      <c r="O283" s="149">
        <f>D283</f>
        <v>9500</v>
      </c>
    </row>
    <row r="284" spans="1:15" s="2" customFormat="1" ht="39.75" customHeight="1" x14ac:dyDescent="0.25">
      <c r="A284" s="147"/>
      <c r="B284" s="148"/>
      <c r="C284" s="153"/>
      <c r="D284" s="149"/>
      <c r="E284" s="154"/>
      <c r="F284" s="154"/>
      <c r="G284" s="154"/>
      <c r="H284" s="154"/>
      <c r="I284" s="154"/>
      <c r="J284" s="154"/>
      <c r="K284" s="154"/>
      <c r="L284" s="154"/>
      <c r="M284" s="154"/>
      <c r="N284" s="154"/>
      <c r="O284" s="149"/>
    </row>
    <row r="285" spans="1:15" s="2" customFormat="1" ht="37.5" hidden="1" customHeight="1" x14ac:dyDescent="0.25">
      <c r="A285" s="147"/>
      <c r="B285" s="148"/>
      <c r="C285" s="109" t="s">
        <v>129</v>
      </c>
      <c r="D285" s="111">
        <v>0</v>
      </c>
      <c r="E285" s="111">
        <v>0</v>
      </c>
      <c r="F285" s="111">
        <v>0</v>
      </c>
      <c r="G285" s="111">
        <v>0</v>
      </c>
      <c r="H285" s="111">
        <v>0</v>
      </c>
      <c r="I285" s="111">
        <v>0</v>
      </c>
      <c r="J285" s="111">
        <v>0</v>
      </c>
      <c r="K285" s="111">
        <v>0</v>
      </c>
      <c r="L285" s="111">
        <v>0</v>
      </c>
      <c r="M285" s="111">
        <v>0</v>
      </c>
      <c r="N285" s="111">
        <v>0</v>
      </c>
      <c r="O285" s="111">
        <v>0</v>
      </c>
    </row>
    <row r="286" spans="1:15" s="92" customFormat="1" x14ac:dyDescent="0.3">
      <c r="A286" s="147"/>
      <c r="B286" s="148"/>
      <c r="C286" s="109" t="s">
        <v>128</v>
      </c>
      <c r="D286" s="106">
        <f t="shared" ref="D286:O286" si="98">D288+D289</f>
        <v>290899.46999999997</v>
      </c>
      <c r="E286" s="106">
        <f t="shared" si="98"/>
        <v>317001.90000000002</v>
      </c>
      <c r="F286" s="106">
        <f t="shared" si="98"/>
        <v>329012.08</v>
      </c>
      <c r="G286" s="106">
        <f t="shared" si="98"/>
        <v>383000.2</v>
      </c>
      <c r="H286" s="106">
        <f t="shared" si="98"/>
        <v>369013.2</v>
      </c>
      <c r="I286" s="106">
        <f t="shared" si="98"/>
        <v>381291.2</v>
      </c>
      <c r="J286" s="106">
        <f t="shared" si="98"/>
        <v>370230</v>
      </c>
      <c r="K286" s="106">
        <f t="shared" si="98"/>
        <v>370230</v>
      </c>
      <c r="L286" s="106">
        <f t="shared" si="98"/>
        <v>370230</v>
      </c>
      <c r="M286" s="106">
        <f t="shared" si="98"/>
        <v>370230</v>
      </c>
      <c r="N286" s="106">
        <f t="shared" si="98"/>
        <v>370230</v>
      </c>
      <c r="O286" s="106">
        <f t="shared" si="98"/>
        <v>3921368.05</v>
      </c>
    </row>
    <row r="287" spans="1:15" s="52" customFormat="1" x14ac:dyDescent="0.3">
      <c r="A287" s="147"/>
      <c r="B287" s="148"/>
      <c r="C287" s="109" t="s">
        <v>125</v>
      </c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</row>
    <row r="288" spans="1:15" ht="37.5" x14ac:dyDescent="0.25">
      <c r="A288" s="147"/>
      <c r="B288" s="148"/>
      <c r="C288" s="109" t="s">
        <v>126</v>
      </c>
      <c r="D288" s="106">
        <v>88471.07</v>
      </c>
      <c r="E288" s="106">
        <v>99604.9</v>
      </c>
      <c r="F288" s="106">
        <v>99269.08</v>
      </c>
      <c r="G288" s="106">
        <v>136748.20000000001</v>
      </c>
      <c r="H288" s="106">
        <v>107738.2</v>
      </c>
      <c r="I288" s="106">
        <v>107738.2</v>
      </c>
      <c r="J288" s="106">
        <v>124276</v>
      </c>
      <c r="K288" s="106">
        <v>124276</v>
      </c>
      <c r="L288" s="106">
        <v>124276</v>
      </c>
      <c r="M288" s="106">
        <v>124276</v>
      </c>
      <c r="N288" s="106">
        <v>124276</v>
      </c>
      <c r="O288" s="106">
        <f>D288+E288+F288+G288+H288+I288+J288+K288+L288+M288+N288</f>
        <v>1260949.6499999999</v>
      </c>
    </row>
    <row r="289" spans="1:15" ht="37.5" x14ac:dyDescent="0.25">
      <c r="A289" s="147"/>
      <c r="B289" s="148"/>
      <c r="C289" s="109" t="s">
        <v>129</v>
      </c>
      <c r="D289" s="106">
        <v>202428.4</v>
      </c>
      <c r="E289" s="106">
        <v>217397</v>
      </c>
      <c r="F289" s="106">
        <v>229743</v>
      </c>
      <c r="G289" s="106">
        <v>246252</v>
      </c>
      <c r="H289" s="106">
        <v>261275</v>
      </c>
      <c r="I289" s="106">
        <v>273553</v>
      </c>
      <c r="J289" s="106">
        <v>245954</v>
      </c>
      <c r="K289" s="106">
        <v>245954</v>
      </c>
      <c r="L289" s="106">
        <v>245954</v>
      </c>
      <c r="M289" s="106">
        <v>245954</v>
      </c>
      <c r="N289" s="106">
        <v>245954</v>
      </c>
      <c r="O289" s="106">
        <f>D289+E289+F289+G289+H289+I289+J289+K289+L289+M289+N289</f>
        <v>2660418.4</v>
      </c>
    </row>
    <row r="290" spans="1:15" s="50" customFormat="1" ht="12.75" hidden="1" customHeight="1" x14ac:dyDescent="0.3">
      <c r="A290" s="147"/>
      <c r="B290" s="148"/>
      <c r="C290" s="109" t="s">
        <v>20</v>
      </c>
      <c r="D290" s="111">
        <v>0</v>
      </c>
      <c r="E290" s="111">
        <v>0</v>
      </c>
      <c r="F290" s="75">
        <v>0</v>
      </c>
      <c r="G290" s="75">
        <v>0</v>
      </c>
      <c r="H290" s="75">
        <v>0</v>
      </c>
      <c r="I290" s="75"/>
      <c r="J290" s="75"/>
      <c r="K290" s="75"/>
      <c r="L290" s="75"/>
      <c r="M290" s="75"/>
      <c r="N290" s="75"/>
      <c r="O290" s="75">
        <v>0</v>
      </c>
    </row>
    <row r="291" spans="1:15" s="50" customFormat="1" ht="37.5" hidden="1" x14ac:dyDescent="0.3">
      <c r="A291" s="147"/>
      <c r="B291" s="148"/>
      <c r="C291" s="109" t="s">
        <v>21</v>
      </c>
      <c r="D291" s="111">
        <v>0</v>
      </c>
      <c r="E291" s="111">
        <v>0</v>
      </c>
      <c r="F291" s="75">
        <v>0</v>
      </c>
      <c r="G291" s="75">
        <v>0</v>
      </c>
      <c r="H291" s="75">
        <v>0</v>
      </c>
      <c r="I291" s="75"/>
      <c r="J291" s="75"/>
      <c r="K291" s="75"/>
      <c r="L291" s="75"/>
      <c r="M291" s="75"/>
      <c r="N291" s="75"/>
      <c r="O291" s="75">
        <v>0</v>
      </c>
    </row>
    <row r="292" spans="1:15" s="37" customFormat="1" ht="38.25" customHeight="1" x14ac:dyDescent="0.3">
      <c r="A292" s="107" t="s">
        <v>88</v>
      </c>
      <c r="B292" s="108" t="s">
        <v>173</v>
      </c>
      <c r="C292" s="109" t="s">
        <v>126</v>
      </c>
      <c r="D292" s="110" t="s">
        <v>134</v>
      </c>
      <c r="E292" s="106" t="s">
        <v>127</v>
      </c>
      <c r="F292" s="106" t="s">
        <v>127</v>
      </c>
      <c r="G292" s="106" t="s">
        <v>127</v>
      </c>
      <c r="H292" s="106" t="s">
        <v>127</v>
      </c>
      <c r="I292" s="106" t="s">
        <v>127</v>
      </c>
      <c r="J292" s="106" t="s">
        <v>127</v>
      </c>
      <c r="K292" s="106" t="s">
        <v>127</v>
      </c>
      <c r="L292" s="106" t="s">
        <v>127</v>
      </c>
      <c r="M292" s="106" t="s">
        <v>127</v>
      </c>
      <c r="N292" s="106" t="s">
        <v>127</v>
      </c>
      <c r="O292" s="110" t="s">
        <v>134</v>
      </c>
    </row>
    <row r="293" spans="1:15" s="37" customFormat="1" ht="69" customHeight="1" x14ac:dyDescent="0.3">
      <c r="A293" s="107" t="s">
        <v>90</v>
      </c>
      <c r="B293" s="108" t="s">
        <v>151</v>
      </c>
      <c r="C293" s="109" t="s">
        <v>126</v>
      </c>
      <c r="D293" s="110" t="s">
        <v>134</v>
      </c>
      <c r="E293" s="111" t="s">
        <v>127</v>
      </c>
      <c r="F293" s="111" t="s">
        <v>127</v>
      </c>
      <c r="G293" s="111" t="s">
        <v>127</v>
      </c>
      <c r="H293" s="111" t="s">
        <v>127</v>
      </c>
      <c r="I293" s="111" t="s">
        <v>127</v>
      </c>
      <c r="J293" s="75" t="s">
        <v>127</v>
      </c>
      <c r="K293" s="75" t="s">
        <v>127</v>
      </c>
      <c r="L293" s="75" t="s">
        <v>127</v>
      </c>
      <c r="M293" s="75" t="s">
        <v>127</v>
      </c>
      <c r="N293" s="75" t="s">
        <v>127</v>
      </c>
      <c r="O293" s="110" t="s">
        <v>134</v>
      </c>
    </row>
    <row r="294" spans="1:15" s="50" customFormat="1" ht="18.75" customHeight="1" x14ac:dyDescent="0.3">
      <c r="A294" s="147" t="s">
        <v>174</v>
      </c>
      <c r="B294" s="148" t="s">
        <v>149</v>
      </c>
      <c r="C294" s="109" t="s">
        <v>17</v>
      </c>
      <c r="D294" s="111" t="s">
        <v>127</v>
      </c>
      <c r="E294" s="106">
        <f t="shared" ref="E294:O294" si="99">E295+E297</f>
        <v>11025</v>
      </c>
      <c r="F294" s="106">
        <f t="shared" si="99"/>
        <v>8000</v>
      </c>
      <c r="G294" s="106">
        <f t="shared" si="99"/>
        <v>22000</v>
      </c>
      <c r="H294" s="106">
        <f t="shared" si="99"/>
        <v>17000</v>
      </c>
      <c r="I294" s="111" t="s">
        <v>127</v>
      </c>
      <c r="J294" s="106">
        <f>J295+J297</f>
        <v>17000</v>
      </c>
      <c r="K294" s="106">
        <f t="shared" ref="K294:N294" si="100">K295+K297</f>
        <v>17000</v>
      </c>
      <c r="L294" s="106">
        <f t="shared" si="100"/>
        <v>17000</v>
      </c>
      <c r="M294" s="106">
        <f t="shared" si="100"/>
        <v>17000</v>
      </c>
      <c r="N294" s="106">
        <f t="shared" si="100"/>
        <v>17000</v>
      </c>
      <c r="O294" s="106">
        <f t="shared" si="99"/>
        <v>143025</v>
      </c>
    </row>
    <row r="295" spans="1:15" s="87" customFormat="1" ht="18.75" customHeight="1" x14ac:dyDescent="0.3">
      <c r="A295" s="147"/>
      <c r="B295" s="148"/>
      <c r="C295" s="109" t="s">
        <v>138</v>
      </c>
      <c r="D295" s="111" t="s">
        <v>127</v>
      </c>
      <c r="E295" s="106">
        <f t="shared" ref="E295:N295" si="101">E296</f>
        <v>10914.7</v>
      </c>
      <c r="F295" s="106">
        <f t="shared" si="101"/>
        <v>7520</v>
      </c>
      <c r="G295" s="106">
        <f t="shared" si="101"/>
        <v>20680</v>
      </c>
      <c r="H295" s="106">
        <f t="shared" si="101"/>
        <v>15980</v>
      </c>
      <c r="I295" s="111" t="s">
        <v>127</v>
      </c>
      <c r="J295" s="106">
        <f t="shared" si="101"/>
        <v>15980</v>
      </c>
      <c r="K295" s="106">
        <f t="shared" si="101"/>
        <v>15980</v>
      </c>
      <c r="L295" s="106">
        <f t="shared" si="101"/>
        <v>15980</v>
      </c>
      <c r="M295" s="106">
        <f t="shared" si="101"/>
        <v>15980</v>
      </c>
      <c r="N295" s="106">
        <f t="shared" si="101"/>
        <v>15980</v>
      </c>
      <c r="O295" s="106">
        <f>O296</f>
        <v>134994.70000000001</v>
      </c>
    </row>
    <row r="296" spans="1:15" s="50" customFormat="1" ht="58.5" customHeight="1" x14ac:dyDescent="0.3">
      <c r="A296" s="147"/>
      <c r="B296" s="148"/>
      <c r="C296" s="109" t="s">
        <v>141</v>
      </c>
      <c r="D296" s="111" t="s">
        <v>127</v>
      </c>
      <c r="E296" s="106">
        <v>10914.7</v>
      </c>
      <c r="F296" s="106">
        <v>7520</v>
      </c>
      <c r="G296" s="106">
        <v>20680</v>
      </c>
      <c r="H296" s="106">
        <v>15980</v>
      </c>
      <c r="I296" s="111" t="s">
        <v>127</v>
      </c>
      <c r="J296" s="106">
        <v>15980</v>
      </c>
      <c r="K296" s="106">
        <v>15980</v>
      </c>
      <c r="L296" s="106">
        <v>15980</v>
      </c>
      <c r="M296" s="106">
        <v>15980</v>
      </c>
      <c r="N296" s="106">
        <v>15980</v>
      </c>
      <c r="O296" s="106">
        <f>E296+F296+G296+H296+J296+K296+L296+M296+N296</f>
        <v>134994.70000000001</v>
      </c>
    </row>
    <row r="297" spans="1:15" s="85" customFormat="1" ht="18.75" customHeight="1" x14ac:dyDescent="0.3">
      <c r="A297" s="147"/>
      <c r="B297" s="148"/>
      <c r="C297" s="109" t="s">
        <v>19</v>
      </c>
      <c r="D297" s="111" t="s">
        <v>127</v>
      </c>
      <c r="E297" s="106">
        <f t="shared" ref="E297:O297" si="102">E298</f>
        <v>110.3</v>
      </c>
      <c r="F297" s="106">
        <f t="shared" si="102"/>
        <v>480</v>
      </c>
      <c r="G297" s="106">
        <f t="shared" si="102"/>
        <v>1320</v>
      </c>
      <c r="H297" s="106">
        <f t="shared" si="102"/>
        <v>1020</v>
      </c>
      <c r="I297" s="111" t="s">
        <v>127</v>
      </c>
      <c r="J297" s="106">
        <f t="shared" si="102"/>
        <v>1020</v>
      </c>
      <c r="K297" s="106">
        <f t="shared" si="102"/>
        <v>1020</v>
      </c>
      <c r="L297" s="106">
        <f t="shared" si="102"/>
        <v>1020</v>
      </c>
      <c r="M297" s="106">
        <f t="shared" si="102"/>
        <v>1020</v>
      </c>
      <c r="N297" s="106">
        <f t="shared" si="102"/>
        <v>1020</v>
      </c>
      <c r="O297" s="106">
        <f t="shared" si="102"/>
        <v>8030.3</v>
      </c>
    </row>
    <row r="298" spans="1:15" s="50" customFormat="1" ht="64.5" customHeight="1" x14ac:dyDescent="0.3">
      <c r="A298" s="147"/>
      <c r="B298" s="148"/>
      <c r="C298" s="109" t="s">
        <v>141</v>
      </c>
      <c r="D298" s="111" t="s">
        <v>127</v>
      </c>
      <c r="E298" s="106">
        <v>110.3</v>
      </c>
      <c r="F298" s="106">
        <v>480</v>
      </c>
      <c r="G298" s="106">
        <v>1320</v>
      </c>
      <c r="H298" s="106">
        <v>1020</v>
      </c>
      <c r="I298" s="111" t="s">
        <v>127</v>
      </c>
      <c r="J298" s="106">
        <v>1020</v>
      </c>
      <c r="K298" s="106">
        <v>1020</v>
      </c>
      <c r="L298" s="106">
        <v>1020</v>
      </c>
      <c r="M298" s="106">
        <v>1020</v>
      </c>
      <c r="N298" s="106">
        <v>1020</v>
      </c>
      <c r="O298" s="106">
        <f>E298+F298+G298+H298+J298+K298+L298+M298+N298</f>
        <v>8030.3</v>
      </c>
    </row>
    <row r="299" spans="1:15" s="50" customFormat="1" ht="18.75" customHeight="1" x14ac:dyDescent="0.3">
      <c r="A299" s="147" t="s">
        <v>91</v>
      </c>
      <c r="B299" s="148" t="s">
        <v>175</v>
      </c>
      <c r="C299" s="109" t="s">
        <v>17</v>
      </c>
      <c r="D299" s="106">
        <f>D304+D311</f>
        <v>211042.4</v>
      </c>
      <c r="E299" s="106">
        <f t="shared" ref="E299:O299" si="103">E300+E304+E311</f>
        <v>316161.91999999998</v>
      </c>
      <c r="F299" s="106">
        <f t="shared" si="103"/>
        <v>415569.51999999996</v>
      </c>
      <c r="G299" s="106">
        <f t="shared" si="103"/>
        <v>579102.38</v>
      </c>
      <c r="H299" s="106">
        <f t="shared" si="103"/>
        <v>381326.5</v>
      </c>
      <c r="I299" s="106">
        <f t="shared" si="103"/>
        <v>381836.3</v>
      </c>
      <c r="J299" s="106">
        <f t="shared" si="103"/>
        <v>325969.21999999997</v>
      </c>
      <c r="K299" s="106">
        <f t="shared" si="103"/>
        <v>325969.21999999997</v>
      </c>
      <c r="L299" s="106">
        <f t="shared" si="103"/>
        <v>325969.21999999997</v>
      </c>
      <c r="M299" s="106">
        <f t="shared" si="103"/>
        <v>325969.21999999997</v>
      </c>
      <c r="N299" s="106">
        <f t="shared" si="103"/>
        <v>325969.21999999997</v>
      </c>
      <c r="O299" s="106">
        <f t="shared" si="103"/>
        <v>3914885.1199999992</v>
      </c>
    </row>
    <row r="300" spans="1:15" s="87" customFormat="1" x14ac:dyDescent="0.3">
      <c r="A300" s="147"/>
      <c r="B300" s="148"/>
      <c r="C300" s="109" t="s">
        <v>138</v>
      </c>
      <c r="D300" s="110" t="s">
        <v>127</v>
      </c>
      <c r="E300" s="106">
        <f t="shared" ref="E300:O300" si="104">E302+E303</f>
        <v>5326.07</v>
      </c>
      <c r="F300" s="106">
        <f t="shared" si="104"/>
        <v>8240.9</v>
      </c>
      <c r="G300" s="106">
        <f>G303</f>
        <v>69701.100000000006</v>
      </c>
      <c r="H300" s="106">
        <f t="shared" si="104"/>
        <v>0</v>
      </c>
      <c r="I300" s="106">
        <f t="shared" si="104"/>
        <v>0</v>
      </c>
      <c r="J300" s="106">
        <f t="shared" si="104"/>
        <v>0</v>
      </c>
      <c r="K300" s="106">
        <f t="shared" si="104"/>
        <v>0</v>
      </c>
      <c r="L300" s="106">
        <f t="shared" si="104"/>
        <v>0</v>
      </c>
      <c r="M300" s="106">
        <f t="shared" si="104"/>
        <v>0</v>
      </c>
      <c r="N300" s="106">
        <f t="shared" si="104"/>
        <v>0</v>
      </c>
      <c r="O300" s="106">
        <f t="shared" si="104"/>
        <v>83268.070000000007</v>
      </c>
    </row>
    <row r="301" spans="1:15" s="50" customFormat="1" x14ac:dyDescent="0.3">
      <c r="A301" s="147"/>
      <c r="B301" s="148"/>
      <c r="C301" s="109" t="s">
        <v>125</v>
      </c>
      <c r="D301" s="110"/>
      <c r="E301" s="106"/>
      <c r="F301" s="110"/>
      <c r="G301" s="106"/>
      <c r="H301" s="106"/>
      <c r="I301" s="106"/>
      <c r="J301" s="106"/>
      <c r="K301" s="106"/>
      <c r="L301" s="106"/>
      <c r="M301" s="106"/>
      <c r="N301" s="106"/>
      <c r="O301" s="106"/>
    </row>
    <row r="302" spans="1:15" s="51" customFormat="1" ht="37.5" customHeight="1" x14ac:dyDescent="0.2">
      <c r="A302" s="147"/>
      <c r="B302" s="148"/>
      <c r="C302" s="109" t="s">
        <v>126</v>
      </c>
      <c r="D302" s="110" t="s">
        <v>127</v>
      </c>
      <c r="E302" s="106">
        <f t="shared" ref="E302:N302" si="105">E324</f>
        <v>690</v>
      </c>
      <c r="F302" s="106">
        <f t="shared" si="105"/>
        <v>917.2</v>
      </c>
      <c r="G302" s="106" t="s">
        <v>134</v>
      </c>
      <c r="H302" s="106">
        <f t="shared" si="105"/>
        <v>0</v>
      </c>
      <c r="I302" s="106">
        <f t="shared" si="105"/>
        <v>0</v>
      </c>
      <c r="J302" s="106">
        <f t="shared" si="105"/>
        <v>0</v>
      </c>
      <c r="K302" s="106">
        <f t="shared" si="105"/>
        <v>0</v>
      </c>
      <c r="L302" s="106">
        <f t="shared" si="105"/>
        <v>0</v>
      </c>
      <c r="M302" s="106">
        <f t="shared" si="105"/>
        <v>0</v>
      </c>
      <c r="N302" s="106">
        <f t="shared" si="105"/>
        <v>0</v>
      </c>
      <c r="O302" s="106">
        <f>E302+F302+H302+I302+J302+K302+L302+M302+N302</f>
        <v>1607.2</v>
      </c>
    </row>
    <row r="303" spans="1:15" s="51" customFormat="1" ht="37.5" customHeight="1" x14ac:dyDescent="0.2">
      <c r="A303" s="147"/>
      <c r="B303" s="148"/>
      <c r="C303" s="109" t="s">
        <v>191</v>
      </c>
      <c r="D303" s="110" t="s">
        <v>127</v>
      </c>
      <c r="E303" s="106">
        <f t="shared" ref="E303:N303" si="106">E325</f>
        <v>4636.07</v>
      </c>
      <c r="F303" s="106">
        <f t="shared" si="106"/>
        <v>7323.7</v>
      </c>
      <c r="G303" s="106">
        <f>G332</f>
        <v>69701.100000000006</v>
      </c>
      <c r="H303" s="106">
        <f t="shared" si="106"/>
        <v>0</v>
      </c>
      <c r="I303" s="106">
        <f t="shared" si="106"/>
        <v>0</v>
      </c>
      <c r="J303" s="106">
        <f t="shared" si="106"/>
        <v>0</v>
      </c>
      <c r="K303" s="106">
        <f t="shared" si="106"/>
        <v>0</v>
      </c>
      <c r="L303" s="106">
        <f t="shared" si="106"/>
        <v>0</v>
      </c>
      <c r="M303" s="106">
        <f t="shared" si="106"/>
        <v>0</v>
      </c>
      <c r="N303" s="106">
        <f t="shared" si="106"/>
        <v>0</v>
      </c>
      <c r="O303" s="106">
        <f>E303+F303+G303+H303+I303+J303+K303+L303+M303+N303</f>
        <v>81660.87000000001</v>
      </c>
    </row>
    <row r="304" spans="1:15" s="85" customFormat="1" x14ac:dyDescent="0.3">
      <c r="A304" s="147"/>
      <c r="B304" s="148"/>
      <c r="C304" s="109" t="s">
        <v>128</v>
      </c>
      <c r="D304" s="106">
        <f t="shared" ref="D304:E304" si="107">D306+D307+D308+D309</f>
        <v>211042.4</v>
      </c>
      <c r="E304" s="106">
        <f t="shared" si="107"/>
        <v>310053.13</v>
      </c>
      <c r="F304" s="106">
        <f t="shared" ref="F304:O304" si="108">F306+F307+F308+F309+F310</f>
        <v>406572.99999999994</v>
      </c>
      <c r="G304" s="106">
        <f t="shared" si="108"/>
        <v>508926.49999999994</v>
      </c>
      <c r="H304" s="106">
        <f t="shared" si="108"/>
        <v>381326.5</v>
      </c>
      <c r="I304" s="106">
        <f t="shared" si="108"/>
        <v>381836.3</v>
      </c>
      <c r="J304" s="106">
        <f t="shared" si="108"/>
        <v>325213.59999999998</v>
      </c>
      <c r="K304" s="106">
        <f t="shared" si="108"/>
        <v>325213.59999999998</v>
      </c>
      <c r="L304" s="106">
        <f t="shared" si="108"/>
        <v>325213.59999999998</v>
      </c>
      <c r="M304" s="106">
        <f t="shared" si="108"/>
        <v>325213.59999999998</v>
      </c>
      <c r="N304" s="106">
        <f t="shared" si="108"/>
        <v>325213.59999999998</v>
      </c>
      <c r="O304" s="106">
        <f t="shared" si="108"/>
        <v>3825825.8299999991</v>
      </c>
    </row>
    <row r="305" spans="1:15" s="50" customFormat="1" x14ac:dyDescent="0.3">
      <c r="A305" s="147"/>
      <c r="B305" s="148"/>
      <c r="C305" s="109" t="s">
        <v>125</v>
      </c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</row>
    <row r="306" spans="1:15" s="51" customFormat="1" ht="37.5" x14ac:dyDescent="0.2">
      <c r="A306" s="147"/>
      <c r="B306" s="148"/>
      <c r="C306" s="109" t="s">
        <v>126</v>
      </c>
      <c r="D306" s="106">
        <f>D319+D342</f>
        <v>7620</v>
      </c>
      <c r="E306" s="106">
        <f>E319+E328+E342</f>
        <v>21162.9</v>
      </c>
      <c r="F306" s="106">
        <f>F319+F328+F342</f>
        <v>13791.9</v>
      </c>
      <c r="G306" s="106">
        <f t="shared" ref="G306:N306" si="109">G319+G342</f>
        <v>23822.799999999999</v>
      </c>
      <c r="H306" s="106">
        <f t="shared" si="109"/>
        <v>23757.8</v>
      </c>
      <c r="I306" s="106">
        <f t="shared" si="109"/>
        <v>23757.8</v>
      </c>
      <c r="J306" s="106">
        <f t="shared" si="109"/>
        <v>23757.8</v>
      </c>
      <c r="K306" s="106">
        <f t="shared" si="109"/>
        <v>23757.8</v>
      </c>
      <c r="L306" s="106">
        <f t="shared" si="109"/>
        <v>23757.8</v>
      </c>
      <c r="M306" s="106">
        <f t="shared" si="109"/>
        <v>23757.8</v>
      </c>
      <c r="N306" s="106">
        <f t="shared" si="109"/>
        <v>23757.8</v>
      </c>
      <c r="O306" s="106">
        <f>D306+E306+F306+G306+H306+I306+J306+K306+L306+M306+N306</f>
        <v>232702.19999999995</v>
      </c>
    </row>
    <row r="307" spans="1:15" s="51" customFormat="1" ht="56.25" x14ac:dyDescent="0.2">
      <c r="A307" s="147"/>
      <c r="B307" s="148"/>
      <c r="C307" s="109" t="s">
        <v>130</v>
      </c>
      <c r="D307" s="106">
        <f t="shared" ref="D307:N307" si="110">D343</f>
        <v>14293.6</v>
      </c>
      <c r="E307" s="106">
        <f t="shared" si="110"/>
        <v>23578.9</v>
      </c>
      <c r="F307" s="106">
        <f t="shared" si="110"/>
        <v>30907.7</v>
      </c>
      <c r="G307" s="106">
        <f t="shared" si="110"/>
        <v>34385.300000000003</v>
      </c>
      <c r="H307" s="106">
        <f t="shared" si="110"/>
        <v>34385.300000000003</v>
      </c>
      <c r="I307" s="106">
        <f t="shared" si="110"/>
        <v>34385.300000000003</v>
      </c>
      <c r="J307" s="106">
        <f t="shared" si="110"/>
        <v>32592.7</v>
      </c>
      <c r="K307" s="106">
        <f t="shared" si="110"/>
        <v>32592.7</v>
      </c>
      <c r="L307" s="106">
        <f t="shared" si="110"/>
        <v>32592.7</v>
      </c>
      <c r="M307" s="106">
        <f t="shared" si="110"/>
        <v>32592.7</v>
      </c>
      <c r="N307" s="106">
        <f t="shared" si="110"/>
        <v>32592.7</v>
      </c>
      <c r="O307" s="106">
        <f>D307+E307+F307+G307+H307+I307+J307+K307+L307+M307+N307</f>
        <v>334899.60000000003</v>
      </c>
    </row>
    <row r="308" spans="1:15" s="51" customFormat="1" ht="37.5" customHeight="1" x14ac:dyDescent="0.2">
      <c r="A308" s="147"/>
      <c r="B308" s="148"/>
      <c r="C308" s="109" t="s">
        <v>131</v>
      </c>
      <c r="D308" s="106">
        <f t="shared" ref="D308:N308" si="111">D344</f>
        <v>1170.2</v>
      </c>
      <c r="E308" s="106">
        <f t="shared" si="111"/>
        <v>11966.3</v>
      </c>
      <c r="F308" s="106">
        <f t="shared" si="111"/>
        <v>18355.7</v>
      </c>
      <c r="G308" s="106">
        <f t="shared" si="111"/>
        <v>18555</v>
      </c>
      <c r="H308" s="106">
        <f t="shared" si="111"/>
        <v>17587.7</v>
      </c>
      <c r="I308" s="106">
        <f t="shared" si="111"/>
        <v>17587.7</v>
      </c>
      <c r="J308" s="106">
        <f t="shared" si="111"/>
        <v>15755.7</v>
      </c>
      <c r="K308" s="106">
        <f t="shared" si="111"/>
        <v>15755.7</v>
      </c>
      <c r="L308" s="106">
        <f t="shared" si="111"/>
        <v>15755.7</v>
      </c>
      <c r="M308" s="106">
        <f t="shared" si="111"/>
        <v>15755.7</v>
      </c>
      <c r="N308" s="106">
        <f t="shared" si="111"/>
        <v>15755.7</v>
      </c>
      <c r="O308" s="106">
        <f>D308+E308+F308+G308+H308+I308+J308+K308+L308+M308+N308</f>
        <v>164001.1</v>
      </c>
    </row>
    <row r="309" spans="1:15" s="51" customFormat="1" ht="37.5" customHeight="1" x14ac:dyDescent="0.2">
      <c r="A309" s="147"/>
      <c r="B309" s="148"/>
      <c r="C309" s="109" t="s">
        <v>191</v>
      </c>
      <c r="D309" s="106">
        <f>D314+D320+D345</f>
        <v>187958.6</v>
      </c>
      <c r="E309" s="106">
        <f>E314+E320+E329+E345</f>
        <v>253345.03</v>
      </c>
      <c r="F309" s="106">
        <f>F314+F320+F329+F345</f>
        <v>339788.1</v>
      </c>
      <c r="G309" s="106">
        <f>G314+G320+G345+G334+G337</f>
        <v>427301.69999999995</v>
      </c>
      <c r="H309" s="106">
        <f t="shared" ref="H309:N309" si="112">H314+H320+H329+H337+H345</f>
        <v>301131.2</v>
      </c>
      <c r="I309" s="106">
        <f t="shared" si="112"/>
        <v>301641</v>
      </c>
      <c r="J309" s="106">
        <f t="shared" si="112"/>
        <v>253107.4</v>
      </c>
      <c r="K309" s="106">
        <f t="shared" si="112"/>
        <v>253107.4</v>
      </c>
      <c r="L309" s="106">
        <f t="shared" si="112"/>
        <v>253107.4</v>
      </c>
      <c r="M309" s="106">
        <f t="shared" si="112"/>
        <v>253107.4</v>
      </c>
      <c r="N309" s="106">
        <f t="shared" si="112"/>
        <v>253107.4</v>
      </c>
      <c r="O309" s="106">
        <f>D309+E309+F309+G309+H309+I309+J309+K309+L309+M309+N309</f>
        <v>3076702.6299999994</v>
      </c>
    </row>
    <row r="310" spans="1:15" s="51" customFormat="1" ht="37.5" customHeight="1" x14ac:dyDescent="0.2">
      <c r="A310" s="147"/>
      <c r="B310" s="148"/>
      <c r="C310" s="109" t="s">
        <v>193</v>
      </c>
      <c r="D310" s="106" t="s">
        <v>127</v>
      </c>
      <c r="E310" s="106" t="s">
        <v>127</v>
      </c>
      <c r="F310" s="106">
        <f>F346</f>
        <v>3729.6</v>
      </c>
      <c r="G310" s="106">
        <f>G346</f>
        <v>4861.7</v>
      </c>
      <c r="H310" s="106">
        <f>H346</f>
        <v>4464.5</v>
      </c>
      <c r="I310" s="106">
        <f>I346</f>
        <v>4464.5</v>
      </c>
      <c r="J310" s="106">
        <f t="shared" ref="J310:N310" si="113">J346</f>
        <v>0</v>
      </c>
      <c r="K310" s="106">
        <f t="shared" si="113"/>
        <v>0</v>
      </c>
      <c r="L310" s="106">
        <f t="shared" si="113"/>
        <v>0</v>
      </c>
      <c r="M310" s="106">
        <f t="shared" si="113"/>
        <v>0</v>
      </c>
      <c r="N310" s="106">
        <f t="shared" si="113"/>
        <v>0</v>
      </c>
      <c r="O310" s="106">
        <f>F310+G310+H310+I310+J310+K310+L310+M310+N310</f>
        <v>17520.3</v>
      </c>
    </row>
    <row r="311" spans="1:15" s="86" customFormat="1" x14ac:dyDescent="0.3">
      <c r="A311" s="147"/>
      <c r="B311" s="148"/>
      <c r="C311" s="109" t="s">
        <v>20</v>
      </c>
      <c r="D311" s="106">
        <f t="shared" ref="D311:N311" si="114">D347</f>
        <v>0</v>
      </c>
      <c r="E311" s="106">
        <f t="shared" si="114"/>
        <v>782.72</v>
      </c>
      <c r="F311" s="106">
        <f t="shared" si="114"/>
        <v>755.62</v>
      </c>
      <c r="G311" s="106">
        <f>G347+G338</f>
        <v>474.78</v>
      </c>
      <c r="H311" s="106">
        <f t="shared" si="114"/>
        <v>0</v>
      </c>
      <c r="I311" s="106">
        <f t="shared" si="114"/>
        <v>0</v>
      </c>
      <c r="J311" s="106">
        <f t="shared" si="114"/>
        <v>755.62</v>
      </c>
      <c r="K311" s="106">
        <f t="shared" si="114"/>
        <v>755.62</v>
      </c>
      <c r="L311" s="106">
        <f t="shared" si="114"/>
        <v>755.62</v>
      </c>
      <c r="M311" s="106">
        <f t="shared" si="114"/>
        <v>755.62</v>
      </c>
      <c r="N311" s="106">
        <f t="shared" si="114"/>
        <v>755.62</v>
      </c>
      <c r="O311" s="106">
        <f>D311+E311+F311+G311+H311+I311+J311+K311+L311+M311+N311</f>
        <v>5791.22</v>
      </c>
    </row>
    <row r="312" spans="1:15" s="50" customFormat="1" ht="18.75" customHeight="1" x14ac:dyDescent="0.3">
      <c r="A312" s="147" t="s">
        <v>94</v>
      </c>
      <c r="B312" s="148" t="s">
        <v>176</v>
      </c>
      <c r="C312" s="109" t="s">
        <v>17</v>
      </c>
      <c r="D312" s="106">
        <f t="shared" ref="D312:O313" si="115">D313</f>
        <v>41853.4</v>
      </c>
      <c r="E312" s="106">
        <f t="shared" si="115"/>
        <v>40457.300000000003</v>
      </c>
      <c r="F312" s="106">
        <f t="shared" si="115"/>
        <v>73410</v>
      </c>
      <c r="G312" s="106">
        <f t="shared" si="115"/>
        <v>86838.3</v>
      </c>
      <c r="H312" s="106">
        <f t="shared" si="115"/>
        <v>57567.1</v>
      </c>
      <c r="I312" s="106">
        <f t="shared" si="115"/>
        <v>57612.800000000003</v>
      </c>
      <c r="J312" s="106">
        <f t="shared" si="115"/>
        <v>11106.1</v>
      </c>
      <c r="K312" s="106">
        <f t="shared" si="115"/>
        <v>11106.1</v>
      </c>
      <c r="L312" s="106">
        <f t="shared" si="115"/>
        <v>11106.1</v>
      </c>
      <c r="M312" s="106">
        <f t="shared" si="115"/>
        <v>11106.1</v>
      </c>
      <c r="N312" s="106">
        <f t="shared" si="115"/>
        <v>11106.1</v>
      </c>
      <c r="O312" s="106">
        <f t="shared" si="115"/>
        <v>413269.39999999985</v>
      </c>
    </row>
    <row r="313" spans="1:15" s="85" customFormat="1" x14ac:dyDescent="0.3">
      <c r="A313" s="147"/>
      <c r="B313" s="148"/>
      <c r="C313" s="109" t="s">
        <v>128</v>
      </c>
      <c r="D313" s="106">
        <f t="shared" si="115"/>
        <v>41853.4</v>
      </c>
      <c r="E313" s="106">
        <f t="shared" si="115"/>
        <v>40457.300000000003</v>
      </c>
      <c r="F313" s="106">
        <f t="shared" si="115"/>
        <v>73410</v>
      </c>
      <c r="G313" s="106">
        <f t="shared" si="115"/>
        <v>86838.3</v>
      </c>
      <c r="H313" s="106">
        <f t="shared" si="115"/>
        <v>57567.1</v>
      </c>
      <c r="I313" s="106">
        <f t="shared" si="115"/>
        <v>57612.800000000003</v>
      </c>
      <c r="J313" s="106">
        <f t="shared" si="115"/>
        <v>11106.1</v>
      </c>
      <c r="K313" s="106">
        <f t="shared" si="115"/>
        <v>11106.1</v>
      </c>
      <c r="L313" s="106">
        <f t="shared" si="115"/>
        <v>11106.1</v>
      </c>
      <c r="M313" s="106">
        <f t="shared" si="115"/>
        <v>11106.1</v>
      </c>
      <c r="N313" s="106">
        <f t="shared" si="115"/>
        <v>11106.1</v>
      </c>
      <c r="O313" s="106">
        <f t="shared" si="115"/>
        <v>413269.39999999985</v>
      </c>
    </row>
    <row r="314" spans="1:15" s="50" customFormat="1" ht="18.75" customHeight="1" x14ac:dyDescent="0.3">
      <c r="A314" s="147"/>
      <c r="B314" s="148"/>
      <c r="C314" s="153" t="s">
        <v>192</v>
      </c>
      <c r="D314" s="149">
        <v>41853.4</v>
      </c>
      <c r="E314" s="149">
        <v>40457.300000000003</v>
      </c>
      <c r="F314" s="149">
        <v>73410</v>
      </c>
      <c r="G314" s="149">
        <v>86838.3</v>
      </c>
      <c r="H314" s="149">
        <v>57567.1</v>
      </c>
      <c r="I314" s="149">
        <v>57612.800000000003</v>
      </c>
      <c r="J314" s="149">
        <v>11106.1</v>
      </c>
      <c r="K314" s="149">
        <v>11106.1</v>
      </c>
      <c r="L314" s="149">
        <v>11106.1</v>
      </c>
      <c r="M314" s="149">
        <v>11106.1</v>
      </c>
      <c r="N314" s="149">
        <v>11106.1</v>
      </c>
      <c r="O314" s="149">
        <f>D314+E314+F314+G314+H314+I314+J314+K314+L314+M314+N314</f>
        <v>413269.39999999985</v>
      </c>
    </row>
    <row r="315" spans="1:15" s="50" customFormat="1" ht="83.25" customHeight="1" x14ac:dyDescent="0.3">
      <c r="A315" s="147"/>
      <c r="B315" s="148"/>
      <c r="C315" s="153"/>
      <c r="D315" s="149"/>
      <c r="E315" s="149"/>
      <c r="F315" s="149"/>
      <c r="G315" s="149"/>
      <c r="H315" s="149"/>
      <c r="I315" s="149"/>
      <c r="J315" s="149"/>
      <c r="K315" s="149"/>
      <c r="L315" s="149"/>
      <c r="M315" s="149"/>
      <c r="N315" s="149"/>
      <c r="O315" s="149"/>
    </row>
    <row r="316" spans="1:15" s="50" customFormat="1" ht="18.75" customHeight="1" x14ac:dyDescent="0.3">
      <c r="A316" s="147" t="s">
        <v>96</v>
      </c>
      <c r="B316" s="148" t="s">
        <v>177</v>
      </c>
      <c r="C316" s="109" t="s">
        <v>17</v>
      </c>
      <c r="D316" s="106">
        <f t="shared" ref="D316:O316" si="116">D317</f>
        <v>110</v>
      </c>
      <c r="E316" s="106">
        <f t="shared" si="116"/>
        <v>110</v>
      </c>
      <c r="F316" s="106">
        <f t="shared" si="116"/>
        <v>110</v>
      </c>
      <c r="G316" s="106">
        <f t="shared" si="116"/>
        <v>110</v>
      </c>
      <c r="H316" s="106">
        <f t="shared" si="116"/>
        <v>110</v>
      </c>
      <c r="I316" s="106">
        <f t="shared" si="116"/>
        <v>110</v>
      </c>
      <c r="J316" s="106">
        <f t="shared" si="116"/>
        <v>110</v>
      </c>
      <c r="K316" s="106">
        <f t="shared" si="116"/>
        <v>110</v>
      </c>
      <c r="L316" s="106">
        <f t="shared" si="116"/>
        <v>110</v>
      </c>
      <c r="M316" s="106">
        <f t="shared" si="116"/>
        <v>110</v>
      </c>
      <c r="N316" s="106">
        <f t="shared" si="116"/>
        <v>110</v>
      </c>
      <c r="O316" s="106">
        <f t="shared" si="116"/>
        <v>1210</v>
      </c>
    </row>
    <row r="317" spans="1:15" s="85" customFormat="1" x14ac:dyDescent="0.3">
      <c r="A317" s="147"/>
      <c r="B317" s="148"/>
      <c r="C317" s="109" t="s">
        <v>128</v>
      </c>
      <c r="D317" s="106">
        <f t="shared" ref="D317:O317" si="117">D319+D320</f>
        <v>110</v>
      </c>
      <c r="E317" s="106">
        <f t="shared" si="117"/>
        <v>110</v>
      </c>
      <c r="F317" s="106">
        <f t="shared" si="117"/>
        <v>110</v>
      </c>
      <c r="G317" s="106">
        <f t="shared" si="117"/>
        <v>110</v>
      </c>
      <c r="H317" s="106">
        <f t="shared" si="117"/>
        <v>110</v>
      </c>
      <c r="I317" s="106">
        <f t="shared" si="117"/>
        <v>110</v>
      </c>
      <c r="J317" s="106">
        <f t="shared" si="117"/>
        <v>110</v>
      </c>
      <c r="K317" s="106">
        <f t="shared" si="117"/>
        <v>110</v>
      </c>
      <c r="L317" s="106">
        <f t="shared" si="117"/>
        <v>110</v>
      </c>
      <c r="M317" s="106">
        <f t="shared" si="117"/>
        <v>110</v>
      </c>
      <c r="N317" s="106">
        <f t="shared" si="117"/>
        <v>110</v>
      </c>
      <c r="O317" s="106">
        <f t="shared" si="117"/>
        <v>1210</v>
      </c>
    </row>
    <row r="318" spans="1:15" s="50" customFormat="1" x14ac:dyDescent="0.3">
      <c r="A318" s="147"/>
      <c r="B318" s="148"/>
      <c r="C318" s="109" t="s">
        <v>125</v>
      </c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</row>
    <row r="319" spans="1:15" s="51" customFormat="1" ht="37.5" x14ac:dyDescent="0.2">
      <c r="A319" s="147"/>
      <c r="B319" s="148"/>
      <c r="C319" s="109" t="s">
        <v>126</v>
      </c>
      <c r="D319" s="106">
        <v>60</v>
      </c>
      <c r="E319" s="106">
        <v>60</v>
      </c>
      <c r="F319" s="106">
        <v>60</v>
      </c>
      <c r="G319" s="106">
        <v>60</v>
      </c>
      <c r="H319" s="106">
        <v>60</v>
      </c>
      <c r="I319" s="106">
        <v>60</v>
      </c>
      <c r="J319" s="106">
        <v>60</v>
      </c>
      <c r="K319" s="106">
        <v>60</v>
      </c>
      <c r="L319" s="106">
        <v>60</v>
      </c>
      <c r="M319" s="106">
        <v>60</v>
      </c>
      <c r="N319" s="106">
        <v>60</v>
      </c>
      <c r="O319" s="106">
        <f>D319+E319+F319+G319+H319+I319+J319+K319+L319+M319+N319</f>
        <v>660</v>
      </c>
    </row>
    <row r="320" spans="1:15" s="51" customFormat="1" ht="38.25" customHeight="1" x14ac:dyDescent="0.2">
      <c r="A320" s="147"/>
      <c r="B320" s="148"/>
      <c r="C320" s="109" t="s">
        <v>191</v>
      </c>
      <c r="D320" s="106">
        <v>50</v>
      </c>
      <c r="E320" s="106">
        <v>50</v>
      </c>
      <c r="F320" s="106">
        <v>50</v>
      </c>
      <c r="G320" s="106">
        <v>50</v>
      </c>
      <c r="H320" s="106">
        <v>50</v>
      </c>
      <c r="I320" s="106">
        <v>50</v>
      </c>
      <c r="J320" s="106">
        <v>50</v>
      </c>
      <c r="K320" s="106">
        <v>50</v>
      </c>
      <c r="L320" s="106">
        <v>50</v>
      </c>
      <c r="M320" s="106">
        <v>50</v>
      </c>
      <c r="N320" s="106">
        <v>50</v>
      </c>
      <c r="O320" s="106">
        <f>D320+E320+F320+G320+H320+I320+J320+K320+L320+M320+N320</f>
        <v>550</v>
      </c>
    </row>
    <row r="321" spans="1:15" s="50" customFormat="1" ht="18.75" customHeight="1" x14ac:dyDescent="0.3">
      <c r="A321" s="147" t="s">
        <v>98</v>
      </c>
      <c r="B321" s="148" t="s">
        <v>178</v>
      </c>
      <c r="C321" s="109" t="s">
        <v>17</v>
      </c>
      <c r="D321" s="106" t="s">
        <v>134</v>
      </c>
      <c r="E321" s="106">
        <f>E322+E326</f>
        <v>5379.9</v>
      </c>
      <c r="F321" s="106">
        <f>F322+F326</f>
        <v>8324.2999999999993</v>
      </c>
      <c r="G321" s="106" t="s">
        <v>134</v>
      </c>
      <c r="H321" s="106">
        <v>0</v>
      </c>
      <c r="I321" s="106">
        <v>0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f>O322+O326</f>
        <v>13704.2</v>
      </c>
    </row>
    <row r="322" spans="1:15" s="87" customFormat="1" x14ac:dyDescent="0.3">
      <c r="A322" s="147"/>
      <c r="B322" s="148"/>
      <c r="C322" s="109" t="s">
        <v>138</v>
      </c>
      <c r="D322" s="106" t="s">
        <v>134</v>
      </c>
      <c r="E322" s="106">
        <f>E324+E325</f>
        <v>5326.07</v>
      </c>
      <c r="F322" s="106">
        <f>F324+F325</f>
        <v>8240.9</v>
      </c>
      <c r="G322" s="106" t="s">
        <v>134</v>
      </c>
      <c r="H322" s="106">
        <v>0</v>
      </c>
      <c r="I322" s="106">
        <v>0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f>O324+O325</f>
        <v>13566.970000000001</v>
      </c>
    </row>
    <row r="323" spans="1:15" s="50" customFormat="1" ht="21.75" customHeight="1" x14ac:dyDescent="0.3">
      <c r="A323" s="147"/>
      <c r="B323" s="148"/>
      <c r="C323" s="109" t="s">
        <v>125</v>
      </c>
      <c r="D323" s="106"/>
      <c r="E323" s="106"/>
      <c r="F323" s="105"/>
      <c r="G323" s="106"/>
      <c r="H323" s="106"/>
      <c r="I323" s="106"/>
      <c r="J323" s="106"/>
      <c r="K323" s="106"/>
      <c r="L323" s="106"/>
      <c r="M323" s="106"/>
      <c r="N323" s="106"/>
      <c r="O323" s="106"/>
    </row>
    <row r="324" spans="1:15" s="51" customFormat="1" ht="37.5" customHeight="1" x14ac:dyDescent="0.2">
      <c r="A324" s="147"/>
      <c r="B324" s="148"/>
      <c r="C324" s="109" t="s">
        <v>126</v>
      </c>
      <c r="D324" s="106" t="s">
        <v>127</v>
      </c>
      <c r="E324" s="106">
        <v>690</v>
      </c>
      <c r="F324" s="106">
        <v>917.2</v>
      </c>
      <c r="G324" s="106" t="s">
        <v>127</v>
      </c>
      <c r="H324" s="106">
        <v>0</v>
      </c>
      <c r="I324" s="106">
        <v>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f>E324+F324+H324+I324+J324+K324+L324+M324+N324</f>
        <v>1607.2</v>
      </c>
    </row>
    <row r="325" spans="1:15" s="51" customFormat="1" ht="37.5" customHeight="1" x14ac:dyDescent="0.2">
      <c r="A325" s="147"/>
      <c r="B325" s="148"/>
      <c r="C325" s="109" t="s">
        <v>191</v>
      </c>
      <c r="D325" s="106" t="s">
        <v>134</v>
      </c>
      <c r="E325" s="106">
        <v>4636.07</v>
      </c>
      <c r="F325" s="106">
        <v>7323.7</v>
      </c>
      <c r="G325" s="111" t="s">
        <v>134</v>
      </c>
      <c r="H325" s="106">
        <v>0</v>
      </c>
      <c r="I325" s="106">
        <v>0</v>
      </c>
      <c r="J325" s="106">
        <v>0</v>
      </c>
      <c r="K325" s="106">
        <v>0</v>
      </c>
      <c r="L325" s="106">
        <v>0</v>
      </c>
      <c r="M325" s="106">
        <v>0</v>
      </c>
      <c r="N325" s="106">
        <v>0</v>
      </c>
      <c r="O325" s="106">
        <f>E325+F325+H325+I325+J325+K325+L325+M325+N325</f>
        <v>11959.77</v>
      </c>
    </row>
    <row r="326" spans="1:15" s="85" customFormat="1" x14ac:dyDescent="0.3">
      <c r="A326" s="147"/>
      <c r="B326" s="148"/>
      <c r="C326" s="109" t="s">
        <v>128</v>
      </c>
      <c r="D326" s="106" t="s">
        <v>134</v>
      </c>
      <c r="E326" s="106">
        <f>E328+E329</f>
        <v>53.83</v>
      </c>
      <c r="F326" s="106">
        <f>F328+F329</f>
        <v>83.399999999999991</v>
      </c>
      <c r="G326" s="106" t="s">
        <v>134</v>
      </c>
      <c r="H326" s="106">
        <v>0</v>
      </c>
      <c r="I326" s="106">
        <v>0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f>O328+O329</f>
        <v>137.22999999999999</v>
      </c>
    </row>
    <row r="327" spans="1:15" s="50" customFormat="1" ht="18.75" customHeight="1" x14ac:dyDescent="0.3">
      <c r="A327" s="147"/>
      <c r="B327" s="148"/>
      <c r="C327" s="109" t="s">
        <v>125</v>
      </c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</row>
    <row r="328" spans="1:15" s="51" customFormat="1" ht="38.25" customHeight="1" x14ac:dyDescent="0.2">
      <c r="A328" s="147"/>
      <c r="B328" s="148"/>
      <c r="C328" s="109" t="s">
        <v>126</v>
      </c>
      <c r="D328" s="106" t="s">
        <v>127</v>
      </c>
      <c r="E328" s="106">
        <v>7</v>
      </c>
      <c r="F328" s="106">
        <v>9.3000000000000007</v>
      </c>
      <c r="G328" s="106" t="s">
        <v>127</v>
      </c>
      <c r="H328" s="106">
        <v>0</v>
      </c>
      <c r="I328" s="106">
        <v>0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f>E328+F328+H328+I328+J328+K328+L328+M328+N328</f>
        <v>16.3</v>
      </c>
    </row>
    <row r="329" spans="1:15" s="50" customFormat="1" ht="38.25" customHeight="1" x14ac:dyDescent="0.3">
      <c r="A329" s="147"/>
      <c r="B329" s="148"/>
      <c r="C329" s="109" t="s">
        <v>191</v>
      </c>
      <c r="D329" s="111" t="s">
        <v>134</v>
      </c>
      <c r="E329" s="106">
        <v>46.83</v>
      </c>
      <c r="F329" s="106">
        <v>74.099999999999994</v>
      </c>
      <c r="G329" s="111" t="s">
        <v>134</v>
      </c>
      <c r="H329" s="106">
        <v>0</v>
      </c>
      <c r="I329" s="106">
        <v>0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f>E329+F329+H329+I329+J329+K329+L329+M329+N329</f>
        <v>120.92999999999999</v>
      </c>
    </row>
    <row r="330" spans="1:15" s="50" customFormat="1" ht="18" customHeight="1" x14ac:dyDescent="0.3">
      <c r="A330" s="147" t="s">
        <v>100</v>
      </c>
      <c r="B330" s="148" t="s">
        <v>179</v>
      </c>
      <c r="C330" s="109" t="s">
        <v>17</v>
      </c>
      <c r="D330" s="106" t="s">
        <v>127</v>
      </c>
      <c r="E330" s="106" t="s">
        <v>127</v>
      </c>
      <c r="F330" s="111" t="s">
        <v>134</v>
      </c>
      <c r="G330" s="106">
        <f>G331+G333</f>
        <v>70405.200000000012</v>
      </c>
      <c r="H330" s="111" t="s">
        <v>134</v>
      </c>
      <c r="I330" s="111" t="s">
        <v>134</v>
      </c>
      <c r="J330" s="111" t="s">
        <v>134</v>
      </c>
      <c r="K330" s="111" t="s">
        <v>134</v>
      </c>
      <c r="L330" s="111" t="s">
        <v>134</v>
      </c>
      <c r="M330" s="111" t="s">
        <v>134</v>
      </c>
      <c r="N330" s="111" t="s">
        <v>134</v>
      </c>
      <c r="O330" s="106">
        <f>O331+O333+O338</f>
        <v>70555.200000000012</v>
      </c>
    </row>
    <row r="331" spans="1:15" s="87" customFormat="1" ht="18" customHeight="1" x14ac:dyDescent="0.3">
      <c r="A331" s="147"/>
      <c r="B331" s="148"/>
      <c r="C331" s="109" t="s">
        <v>18</v>
      </c>
      <c r="D331" s="106" t="s">
        <v>127</v>
      </c>
      <c r="E331" s="106" t="s">
        <v>127</v>
      </c>
      <c r="F331" s="111" t="s">
        <v>134</v>
      </c>
      <c r="G331" s="106">
        <f>G332</f>
        <v>69701.100000000006</v>
      </c>
      <c r="H331" s="111" t="s">
        <v>134</v>
      </c>
      <c r="I331" s="111" t="s">
        <v>134</v>
      </c>
      <c r="J331" s="111" t="s">
        <v>134</v>
      </c>
      <c r="K331" s="111" t="s">
        <v>134</v>
      </c>
      <c r="L331" s="111" t="s">
        <v>134</v>
      </c>
      <c r="M331" s="111" t="s">
        <v>134</v>
      </c>
      <c r="N331" s="111" t="s">
        <v>134</v>
      </c>
      <c r="O331" s="106">
        <f>O332</f>
        <v>69701.100000000006</v>
      </c>
    </row>
    <row r="332" spans="1:15" s="50" customFormat="1" ht="66.75" customHeight="1" x14ac:dyDescent="0.3">
      <c r="A332" s="147"/>
      <c r="B332" s="148"/>
      <c r="C332" s="109" t="s">
        <v>192</v>
      </c>
      <c r="D332" s="106" t="s">
        <v>127</v>
      </c>
      <c r="E332" s="106" t="s">
        <v>127</v>
      </c>
      <c r="F332" s="111" t="s">
        <v>134</v>
      </c>
      <c r="G332" s="106">
        <v>69701.100000000006</v>
      </c>
      <c r="H332" s="111" t="s">
        <v>134</v>
      </c>
      <c r="I332" s="111" t="s">
        <v>134</v>
      </c>
      <c r="J332" s="111" t="s">
        <v>134</v>
      </c>
      <c r="K332" s="111" t="s">
        <v>134</v>
      </c>
      <c r="L332" s="111" t="s">
        <v>134</v>
      </c>
      <c r="M332" s="111" t="s">
        <v>134</v>
      </c>
      <c r="N332" s="111" t="s">
        <v>134</v>
      </c>
      <c r="O332" s="106">
        <f>G332</f>
        <v>69701.100000000006</v>
      </c>
    </row>
    <row r="333" spans="1:15" s="85" customFormat="1" ht="18" customHeight="1" x14ac:dyDescent="0.3">
      <c r="A333" s="147"/>
      <c r="B333" s="148"/>
      <c r="C333" s="109" t="s">
        <v>128</v>
      </c>
      <c r="D333" s="106" t="s">
        <v>127</v>
      </c>
      <c r="E333" s="106" t="s">
        <v>127</v>
      </c>
      <c r="F333" s="111" t="s">
        <v>134</v>
      </c>
      <c r="G333" s="106">
        <f>G334</f>
        <v>704.1</v>
      </c>
      <c r="H333" s="111" t="s">
        <v>134</v>
      </c>
      <c r="I333" s="111" t="s">
        <v>134</v>
      </c>
      <c r="J333" s="111" t="s">
        <v>134</v>
      </c>
      <c r="K333" s="111" t="s">
        <v>134</v>
      </c>
      <c r="L333" s="111" t="s">
        <v>134</v>
      </c>
      <c r="M333" s="111" t="s">
        <v>134</v>
      </c>
      <c r="N333" s="111" t="s">
        <v>134</v>
      </c>
      <c r="O333" s="106">
        <f>O334</f>
        <v>704.1</v>
      </c>
    </row>
    <row r="334" spans="1:15" s="50" customFormat="1" ht="66.75" customHeight="1" x14ac:dyDescent="0.3">
      <c r="A334" s="147"/>
      <c r="B334" s="148"/>
      <c r="C334" s="109" t="s">
        <v>192</v>
      </c>
      <c r="D334" s="106" t="s">
        <v>127</v>
      </c>
      <c r="E334" s="106" t="s">
        <v>127</v>
      </c>
      <c r="F334" s="111" t="s">
        <v>134</v>
      </c>
      <c r="G334" s="106">
        <v>704.1</v>
      </c>
      <c r="H334" s="111" t="s">
        <v>134</v>
      </c>
      <c r="I334" s="111" t="s">
        <v>134</v>
      </c>
      <c r="J334" s="111" t="s">
        <v>134</v>
      </c>
      <c r="K334" s="111" t="s">
        <v>134</v>
      </c>
      <c r="L334" s="111" t="s">
        <v>134</v>
      </c>
      <c r="M334" s="111" t="s">
        <v>134</v>
      </c>
      <c r="N334" s="111" t="s">
        <v>134</v>
      </c>
      <c r="O334" s="106">
        <f>G334</f>
        <v>704.1</v>
      </c>
    </row>
    <row r="335" spans="1:15" s="50" customFormat="1" ht="18" customHeight="1" x14ac:dyDescent="0.3">
      <c r="A335" s="147" t="s">
        <v>102</v>
      </c>
      <c r="B335" s="148" t="s">
        <v>194</v>
      </c>
      <c r="C335" s="109" t="s">
        <v>17</v>
      </c>
      <c r="D335" s="106" t="s">
        <v>127</v>
      </c>
      <c r="E335" s="106" t="s">
        <v>127</v>
      </c>
      <c r="F335" s="106" t="s">
        <v>127</v>
      </c>
      <c r="G335" s="106">
        <f>G336+G338</f>
        <v>42186</v>
      </c>
      <c r="H335" s="106">
        <f t="shared" ref="H335:N335" si="118">H336</f>
        <v>26706</v>
      </c>
      <c r="I335" s="106">
        <f t="shared" si="118"/>
        <v>26706</v>
      </c>
      <c r="J335" s="106">
        <f t="shared" si="118"/>
        <v>26706</v>
      </c>
      <c r="K335" s="106">
        <f t="shared" si="118"/>
        <v>26706</v>
      </c>
      <c r="L335" s="106">
        <f t="shared" si="118"/>
        <v>26706</v>
      </c>
      <c r="M335" s="106">
        <f t="shared" si="118"/>
        <v>26706</v>
      </c>
      <c r="N335" s="106">
        <f t="shared" si="118"/>
        <v>26706</v>
      </c>
      <c r="O335" s="106">
        <f>O336</f>
        <v>228978</v>
      </c>
    </row>
    <row r="336" spans="1:15" s="85" customFormat="1" ht="18" customHeight="1" x14ac:dyDescent="0.3">
      <c r="A336" s="147"/>
      <c r="B336" s="148"/>
      <c r="C336" s="109" t="s">
        <v>128</v>
      </c>
      <c r="D336" s="106" t="s">
        <v>127</v>
      </c>
      <c r="E336" s="106" t="s">
        <v>127</v>
      </c>
      <c r="F336" s="106" t="s">
        <v>127</v>
      </c>
      <c r="G336" s="106">
        <f>G337</f>
        <v>42036</v>
      </c>
      <c r="H336" s="106">
        <f t="shared" ref="H336:N336" si="119">H337</f>
        <v>26706</v>
      </c>
      <c r="I336" s="106">
        <f t="shared" si="119"/>
        <v>26706</v>
      </c>
      <c r="J336" s="106">
        <f t="shared" si="119"/>
        <v>26706</v>
      </c>
      <c r="K336" s="106">
        <f t="shared" si="119"/>
        <v>26706</v>
      </c>
      <c r="L336" s="106">
        <f t="shared" si="119"/>
        <v>26706</v>
      </c>
      <c r="M336" s="106">
        <f t="shared" si="119"/>
        <v>26706</v>
      </c>
      <c r="N336" s="106">
        <f t="shared" si="119"/>
        <v>26706</v>
      </c>
      <c r="O336" s="106">
        <f>O337</f>
        <v>228978</v>
      </c>
    </row>
    <row r="337" spans="1:15" s="50" customFormat="1" ht="66.75" customHeight="1" x14ac:dyDescent="0.3">
      <c r="A337" s="147"/>
      <c r="B337" s="148"/>
      <c r="C337" s="109" t="s">
        <v>192</v>
      </c>
      <c r="D337" s="106" t="s">
        <v>127</v>
      </c>
      <c r="E337" s="106" t="s">
        <v>127</v>
      </c>
      <c r="F337" s="106" t="s">
        <v>127</v>
      </c>
      <c r="G337" s="106">
        <v>42036</v>
      </c>
      <c r="H337" s="106">
        <v>26706</v>
      </c>
      <c r="I337" s="106">
        <v>26706</v>
      </c>
      <c r="J337" s="106">
        <v>26706</v>
      </c>
      <c r="K337" s="106">
        <v>26706</v>
      </c>
      <c r="L337" s="106">
        <v>26706</v>
      </c>
      <c r="M337" s="106">
        <v>26706</v>
      </c>
      <c r="N337" s="106">
        <v>26706</v>
      </c>
      <c r="O337" s="106">
        <f>G337+H337+I337+J337+K337+L337+M337+N337</f>
        <v>228978</v>
      </c>
    </row>
    <row r="338" spans="1:15" s="50" customFormat="1" ht="19.5" customHeight="1" x14ac:dyDescent="0.3">
      <c r="A338" s="147"/>
      <c r="B338" s="148"/>
      <c r="C338" s="109" t="s">
        <v>20</v>
      </c>
      <c r="D338" s="106" t="s">
        <v>127</v>
      </c>
      <c r="E338" s="106" t="s">
        <v>127</v>
      </c>
      <c r="F338" s="106" t="s">
        <v>127</v>
      </c>
      <c r="G338" s="106">
        <v>150</v>
      </c>
      <c r="H338" s="106" t="s">
        <v>127</v>
      </c>
      <c r="I338" s="106" t="s">
        <v>127</v>
      </c>
      <c r="J338" s="106" t="s">
        <v>127</v>
      </c>
      <c r="K338" s="106" t="s">
        <v>127</v>
      </c>
      <c r="L338" s="106" t="s">
        <v>127</v>
      </c>
      <c r="M338" s="106" t="s">
        <v>127</v>
      </c>
      <c r="N338" s="106" t="s">
        <v>127</v>
      </c>
      <c r="O338" s="106">
        <f>G338</f>
        <v>150</v>
      </c>
    </row>
    <row r="339" spans="1:15" s="50" customFormat="1" ht="18.75" customHeight="1" x14ac:dyDescent="0.3">
      <c r="A339" s="147" t="s">
        <v>104</v>
      </c>
      <c r="B339" s="148" t="s">
        <v>180</v>
      </c>
      <c r="C339" s="109" t="s">
        <v>17</v>
      </c>
      <c r="D339" s="106">
        <f t="shared" ref="D339:O339" si="120">D340+D347</f>
        <v>169079</v>
      </c>
      <c r="E339" s="106">
        <f t="shared" si="120"/>
        <v>270214.71999999997</v>
      </c>
      <c r="F339" s="106">
        <f t="shared" si="120"/>
        <v>333725.21999999997</v>
      </c>
      <c r="G339" s="106">
        <f t="shared" si="120"/>
        <v>379562.88000000006</v>
      </c>
      <c r="H339" s="106">
        <f t="shared" si="120"/>
        <v>296943.40000000002</v>
      </c>
      <c r="I339" s="106">
        <f t="shared" si="120"/>
        <v>297407.5</v>
      </c>
      <c r="J339" s="106">
        <f t="shared" si="120"/>
        <v>288047.12</v>
      </c>
      <c r="K339" s="106">
        <f t="shared" si="120"/>
        <v>288047.12</v>
      </c>
      <c r="L339" s="106">
        <f t="shared" si="120"/>
        <v>288047.12</v>
      </c>
      <c r="M339" s="106">
        <f t="shared" si="120"/>
        <v>288047.12</v>
      </c>
      <c r="N339" s="106">
        <f t="shared" si="120"/>
        <v>288047.12</v>
      </c>
      <c r="O339" s="106">
        <f t="shared" si="120"/>
        <v>3187168.32</v>
      </c>
    </row>
    <row r="340" spans="1:15" s="85" customFormat="1" x14ac:dyDescent="0.3">
      <c r="A340" s="147"/>
      <c r="B340" s="148"/>
      <c r="C340" s="109" t="s">
        <v>128</v>
      </c>
      <c r="D340" s="106">
        <f t="shared" ref="D340:E340" si="121">D342+D343+D344+D345</f>
        <v>169079</v>
      </c>
      <c r="E340" s="106">
        <f t="shared" si="121"/>
        <v>269432</v>
      </c>
      <c r="F340" s="106">
        <f t="shared" ref="F340:O340" si="122">F342+F343+F344+F345+F346</f>
        <v>332969.59999999998</v>
      </c>
      <c r="G340" s="106">
        <f t="shared" si="122"/>
        <v>379238.10000000003</v>
      </c>
      <c r="H340" s="106">
        <f t="shared" si="122"/>
        <v>296943.40000000002</v>
      </c>
      <c r="I340" s="106">
        <f t="shared" si="122"/>
        <v>297407.5</v>
      </c>
      <c r="J340" s="106">
        <f t="shared" si="122"/>
        <v>287291.5</v>
      </c>
      <c r="K340" s="106">
        <f t="shared" si="122"/>
        <v>287291.5</v>
      </c>
      <c r="L340" s="106">
        <f t="shared" si="122"/>
        <v>287291.5</v>
      </c>
      <c r="M340" s="106">
        <f t="shared" si="122"/>
        <v>287291.5</v>
      </c>
      <c r="N340" s="106">
        <f t="shared" si="122"/>
        <v>287291.5</v>
      </c>
      <c r="O340" s="106">
        <f t="shared" si="122"/>
        <v>3181527.0999999996</v>
      </c>
    </row>
    <row r="341" spans="1:15" s="50" customFormat="1" x14ac:dyDescent="0.3">
      <c r="A341" s="147"/>
      <c r="B341" s="148"/>
      <c r="C341" s="109" t="s">
        <v>125</v>
      </c>
      <c r="D341" s="111"/>
      <c r="E341" s="111"/>
      <c r="F341" s="75"/>
      <c r="G341" s="111"/>
      <c r="H341" s="111"/>
      <c r="I341" s="111"/>
      <c r="J341" s="111"/>
      <c r="K341" s="111"/>
      <c r="L341" s="111"/>
      <c r="M341" s="111"/>
      <c r="N341" s="111"/>
      <c r="O341" s="111"/>
    </row>
    <row r="342" spans="1:15" s="51" customFormat="1" ht="37.5" x14ac:dyDescent="0.2">
      <c r="A342" s="147"/>
      <c r="B342" s="148"/>
      <c r="C342" s="109" t="s">
        <v>126</v>
      </c>
      <c r="D342" s="106">
        <v>7560</v>
      </c>
      <c r="E342" s="106">
        <v>21095.9</v>
      </c>
      <c r="F342" s="106">
        <v>13722.6</v>
      </c>
      <c r="G342" s="106">
        <v>23762.799999999999</v>
      </c>
      <c r="H342" s="106">
        <v>23697.8</v>
      </c>
      <c r="I342" s="106">
        <v>23697.8</v>
      </c>
      <c r="J342" s="106">
        <v>23697.8</v>
      </c>
      <c r="K342" s="106">
        <v>23697.8</v>
      </c>
      <c r="L342" s="106">
        <v>23697.8</v>
      </c>
      <c r="M342" s="106">
        <v>23697.8</v>
      </c>
      <c r="N342" s="106">
        <v>23697.8</v>
      </c>
      <c r="O342" s="106">
        <f>D342+E342+F342+G342+H342+I342+J342+K342+L342+M342+N342</f>
        <v>232025.89999999997</v>
      </c>
    </row>
    <row r="343" spans="1:15" s="51" customFormat="1" ht="56.25" x14ac:dyDescent="0.2">
      <c r="A343" s="147"/>
      <c r="B343" s="148"/>
      <c r="C343" s="109" t="s">
        <v>130</v>
      </c>
      <c r="D343" s="106">
        <v>14293.6</v>
      </c>
      <c r="E343" s="106">
        <v>23578.9</v>
      </c>
      <c r="F343" s="106">
        <v>30907.7</v>
      </c>
      <c r="G343" s="106">
        <v>34385.300000000003</v>
      </c>
      <c r="H343" s="106">
        <v>34385.300000000003</v>
      </c>
      <c r="I343" s="106">
        <v>34385.300000000003</v>
      </c>
      <c r="J343" s="106">
        <v>32592.7</v>
      </c>
      <c r="K343" s="106">
        <v>32592.7</v>
      </c>
      <c r="L343" s="106">
        <v>32592.7</v>
      </c>
      <c r="M343" s="106">
        <v>32592.7</v>
      </c>
      <c r="N343" s="106">
        <v>32592.7</v>
      </c>
      <c r="O343" s="106">
        <f>D343+E343+F343+G343+H343+I343+J343+K343+L343+M343+N343</f>
        <v>334899.60000000003</v>
      </c>
    </row>
    <row r="344" spans="1:15" s="51" customFormat="1" ht="37.5" customHeight="1" x14ac:dyDescent="0.2">
      <c r="A344" s="147"/>
      <c r="B344" s="148"/>
      <c r="C344" s="109" t="s">
        <v>131</v>
      </c>
      <c r="D344" s="106">
        <v>1170.2</v>
      </c>
      <c r="E344" s="106">
        <v>11966.3</v>
      </c>
      <c r="F344" s="106">
        <v>18355.7</v>
      </c>
      <c r="G344" s="106">
        <v>18555</v>
      </c>
      <c r="H344" s="106">
        <v>17587.7</v>
      </c>
      <c r="I344" s="106">
        <v>17587.7</v>
      </c>
      <c r="J344" s="106">
        <v>15755.7</v>
      </c>
      <c r="K344" s="106">
        <v>15755.7</v>
      </c>
      <c r="L344" s="106">
        <v>15755.7</v>
      </c>
      <c r="M344" s="106">
        <v>15755.7</v>
      </c>
      <c r="N344" s="106">
        <v>15755.7</v>
      </c>
      <c r="O344" s="106">
        <f>D344+E344+F344+G344+H344+I344+J344+K344+L344+M344+N344</f>
        <v>164001.1</v>
      </c>
    </row>
    <row r="345" spans="1:15" s="51" customFormat="1" ht="37.5" customHeight="1" x14ac:dyDescent="0.2">
      <c r="A345" s="147"/>
      <c r="B345" s="148"/>
      <c r="C345" s="109" t="s">
        <v>191</v>
      </c>
      <c r="D345" s="106">
        <v>146055.20000000001</v>
      </c>
      <c r="E345" s="106">
        <v>212790.9</v>
      </c>
      <c r="F345" s="106">
        <v>266254</v>
      </c>
      <c r="G345" s="106">
        <v>297673.3</v>
      </c>
      <c r="H345" s="106">
        <v>216808.1</v>
      </c>
      <c r="I345" s="106">
        <v>217272.2</v>
      </c>
      <c r="J345" s="106">
        <v>215245.3</v>
      </c>
      <c r="K345" s="106">
        <v>215245.3</v>
      </c>
      <c r="L345" s="106">
        <v>215245.3</v>
      </c>
      <c r="M345" s="106">
        <v>215245.3</v>
      </c>
      <c r="N345" s="106">
        <v>215245.3</v>
      </c>
      <c r="O345" s="106">
        <f>D345+E345+F345+G345+H345+I345+J345+K345+L345+M345+N345</f>
        <v>2433080.1999999997</v>
      </c>
    </row>
    <row r="346" spans="1:15" s="51" customFormat="1" ht="37.5" customHeight="1" x14ac:dyDescent="0.2">
      <c r="A346" s="147"/>
      <c r="B346" s="148"/>
      <c r="C346" s="109" t="s">
        <v>193</v>
      </c>
      <c r="D346" s="106" t="s">
        <v>127</v>
      </c>
      <c r="E346" s="106" t="s">
        <v>127</v>
      </c>
      <c r="F346" s="106">
        <v>3729.6</v>
      </c>
      <c r="G346" s="106">
        <v>4861.7</v>
      </c>
      <c r="H346" s="106">
        <v>4464.5</v>
      </c>
      <c r="I346" s="106">
        <v>4464.5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f>F346+G346+H346+I346+J346+K346+L346+M346+N346</f>
        <v>17520.3</v>
      </c>
    </row>
    <row r="347" spans="1:15" s="86" customFormat="1" x14ac:dyDescent="0.3">
      <c r="A347" s="147"/>
      <c r="B347" s="148"/>
      <c r="C347" s="109" t="s">
        <v>20</v>
      </c>
      <c r="D347" s="106">
        <v>0</v>
      </c>
      <c r="E347" s="106">
        <v>782.72</v>
      </c>
      <c r="F347" s="106">
        <v>755.62</v>
      </c>
      <c r="G347" s="106">
        <v>324.77999999999997</v>
      </c>
      <c r="H347" s="106">
        <v>0</v>
      </c>
      <c r="I347" s="106">
        <v>0</v>
      </c>
      <c r="J347" s="106">
        <v>755.62</v>
      </c>
      <c r="K347" s="106">
        <v>755.62</v>
      </c>
      <c r="L347" s="106">
        <v>755.62</v>
      </c>
      <c r="M347" s="106">
        <v>755.62</v>
      </c>
      <c r="N347" s="106">
        <v>755.62</v>
      </c>
      <c r="O347" s="106">
        <f>D347+E347+F347+G347+H347+I347+J347+K347+L347+M347+N347</f>
        <v>5641.22</v>
      </c>
    </row>
    <row r="348" spans="1:15" s="50" customFormat="1" ht="20.25" customHeight="1" x14ac:dyDescent="0.3">
      <c r="A348" s="147" t="s">
        <v>106</v>
      </c>
      <c r="B348" s="148" t="s">
        <v>181</v>
      </c>
      <c r="C348" s="109" t="s">
        <v>17</v>
      </c>
      <c r="D348" s="106">
        <f>D349+D352+D358</f>
        <v>40807.100000000006</v>
      </c>
      <c r="E348" s="106">
        <f>E352</f>
        <v>32532.400000000001</v>
      </c>
      <c r="F348" s="106">
        <f>F349+F352+F358</f>
        <v>99489.68</v>
      </c>
      <c r="G348" s="106">
        <f>G349+G352+G358</f>
        <v>128832.7</v>
      </c>
      <c r="H348" s="106">
        <f>H349+H352+H358</f>
        <v>119125.46999999999</v>
      </c>
      <c r="I348" s="106">
        <f>I349+I352+I358</f>
        <v>119300.86999999998</v>
      </c>
      <c r="J348" s="106">
        <f t="shared" ref="J348:N348" si="123">J352</f>
        <v>32324.2</v>
      </c>
      <c r="K348" s="106">
        <f t="shared" si="123"/>
        <v>32324.2</v>
      </c>
      <c r="L348" s="106">
        <f t="shared" si="123"/>
        <v>32324.2</v>
      </c>
      <c r="M348" s="106">
        <f t="shared" si="123"/>
        <v>32324.2</v>
      </c>
      <c r="N348" s="106">
        <f t="shared" si="123"/>
        <v>32324.2</v>
      </c>
      <c r="O348" s="106">
        <f>O349+O352+O358</f>
        <v>701709.22000000009</v>
      </c>
    </row>
    <row r="349" spans="1:15" s="87" customFormat="1" x14ac:dyDescent="0.3">
      <c r="A349" s="147"/>
      <c r="B349" s="148"/>
      <c r="C349" s="109" t="s">
        <v>18</v>
      </c>
      <c r="D349" s="106">
        <f>D350</f>
        <v>15053.9</v>
      </c>
      <c r="E349" s="106" t="s">
        <v>127</v>
      </c>
      <c r="F349" s="106">
        <f>F350</f>
        <v>53261.33</v>
      </c>
      <c r="G349" s="106">
        <f>G350</f>
        <v>82906.799999999988</v>
      </c>
      <c r="H349" s="106">
        <f>H350</f>
        <v>77272.899999999994</v>
      </c>
      <c r="I349" s="106">
        <f>I350</f>
        <v>77272.899999999994</v>
      </c>
      <c r="J349" s="110" t="s">
        <v>127</v>
      </c>
      <c r="K349" s="110" t="s">
        <v>127</v>
      </c>
      <c r="L349" s="110" t="s">
        <v>127</v>
      </c>
      <c r="M349" s="110" t="s">
        <v>127</v>
      </c>
      <c r="N349" s="110" t="s">
        <v>127</v>
      </c>
      <c r="O349" s="106">
        <f>O350</f>
        <v>305767.82999999996</v>
      </c>
    </row>
    <row r="350" spans="1:15" s="50" customFormat="1" ht="18.75" customHeight="1" x14ac:dyDescent="0.3">
      <c r="A350" s="147"/>
      <c r="B350" s="148"/>
      <c r="C350" s="153" t="s">
        <v>141</v>
      </c>
      <c r="D350" s="149">
        <v>15053.9</v>
      </c>
      <c r="E350" s="149" t="s">
        <v>127</v>
      </c>
      <c r="F350" s="149">
        <f>F361+F370</f>
        <v>53261.33</v>
      </c>
      <c r="G350" s="149">
        <f>G361+G370</f>
        <v>82906.799999999988</v>
      </c>
      <c r="H350" s="149">
        <f>H370</f>
        <v>77272.899999999994</v>
      </c>
      <c r="I350" s="149">
        <f>I370</f>
        <v>77272.899999999994</v>
      </c>
      <c r="J350" s="154" t="s">
        <v>127</v>
      </c>
      <c r="K350" s="154" t="s">
        <v>127</v>
      </c>
      <c r="L350" s="154" t="s">
        <v>127</v>
      </c>
      <c r="M350" s="154" t="s">
        <v>127</v>
      </c>
      <c r="N350" s="154" t="s">
        <v>127</v>
      </c>
      <c r="O350" s="149">
        <f>D350+F350+G350+H350+I350</f>
        <v>305767.82999999996</v>
      </c>
    </row>
    <row r="351" spans="1:15" s="51" customFormat="1" ht="42.75" customHeight="1" x14ac:dyDescent="0.2">
      <c r="A351" s="147"/>
      <c r="B351" s="148"/>
      <c r="C351" s="153"/>
      <c r="D351" s="149"/>
      <c r="E351" s="149"/>
      <c r="F351" s="149"/>
      <c r="G351" s="149"/>
      <c r="H351" s="149"/>
      <c r="I351" s="149"/>
      <c r="J351" s="154"/>
      <c r="K351" s="154"/>
      <c r="L351" s="154"/>
      <c r="M351" s="154"/>
      <c r="N351" s="154"/>
      <c r="O351" s="149"/>
    </row>
    <row r="352" spans="1:15" s="85" customFormat="1" x14ac:dyDescent="0.3">
      <c r="A352" s="147"/>
      <c r="B352" s="148"/>
      <c r="C352" s="109" t="s">
        <v>19</v>
      </c>
      <c r="D352" s="106">
        <f t="shared" ref="D352:O352" si="124">D354+D355</f>
        <v>25195.9</v>
      </c>
      <c r="E352" s="106">
        <f t="shared" si="124"/>
        <v>32532.400000000001</v>
      </c>
      <c r="F352" s="106">
        <f t="shared" si="124"/>
        <v>46135.45</v>
      </c>
      <c r="G352" s="106">
        <f t="shared" si="124"/>
        <v>45241.1</v>
      </c>
      <c r="H352" s="106">
        <f t="shared" si="124"/>
        <v>41224.9</v>
      </c>
      <c r="I352" s="106">
        <f t="shared" si="124"/>
        <v>41400.299999999996</v>
      </c>
      <c r="J352" s="106">
        <f t="shared" si="124"/>
        <v>32324.2</v>
      </c>
      <c r="K352" s="106">
        <f t="shared" si="124"/>
        <v>32324.2</v>
      </c>
      <c r="L352" s="106">
        <f t="shared" si="124"/>
        <v>32324.2</v>
      </c>
      <c r="M352" s="106">
        <f t="shared" si="124"/>
        <v>32324.2</v>
      </c>
      <c r="N352" s="106">
        <f t="shared" si="124"/>
        <v>32324.2</v>
      </c>
      <c r="O352" s="106">
        <f t="shared" si="124"/>
        <v>393351.0500000001</v>
      </c>
    </row>
    <row r="353" spans="1:15" s="50" customFormat="1" x14ac:dyDescent="0.3">
      <c r="A353" s="147"/>
      <c r="B353" s="148"/>
      <c r="C353" s="109" t="s">
        <v>125</v>
      </c>
      <c r="D353" s="111"/>
      <c r="E353" s="111"/>
      <c r="F353" s="111"/>
      <c r="G353" s="111"/>
      <c r="H353" s="111"/>
      <c r="I353" s="75"/>
      <c r="J353" s="111"/>
      <c r="K353" s="111"/>
      <c r="L353" s="111"/>
      <c r="M353" s="111"/>
      <c r="N353" s="111"/>
      <c r="O353" s="111"/>
    </row>
    <row r="354" spans="1:15" s="51" customFormat="1" ht="37.5" customHeight="1" x14ac:dyDescent="0.2">
      <c r="A354" s="147"/>
      <c r="B354" s="148"/>
      <c r="C354" s="109" t="s">
        <v>126</v>
      </c>
      <c r="D354" s="106">
        <f>D365+D381</f>
        <v>24695.9</v>
      </c>
      <c r="E354" s="106">
        <f>E365+E381</f>
        <v>30395.4</v>
      </c>
      <c r="F354" s="106">
        <f>F365+F381+F373</f>
        <v>43998.45</v>
      </c>
      <c r="G354" s="106">
        <f>G365+G373+G381</f>
        <v>42741.1</v>
      </c>
      <c r="H354" s="106">
        <f>H365+H373+H381</f>
        <v>36083.800000000003</v>
      </c>
      <c r="I354" s="106">
        <f>I365+I373+I381</f>
        <v>36259.199999999997</v>
      </c>
      <c r="J354" s="106">
        <f>J365+J381</f>
        <v>31824.2</v>
      </c>
      <c r="K354" s="106">
        <f>K365+K381</f>
        <v>31824.2</v>
      </c>
      <c r="L354" s="106">
        <f>L365+L381</f>
        <v>31824.2</v>
      </c>
      <c r="M354" s="106">
        <f>M365+M381</f>
        <v>31824.2</v>
      </c>
      <c r="N354" s="106">
        <f>N365+N381</f>
        <v>31824.2</v>
      </c>
      <c r="O354" s="106">
        <f>D354+E354+F354+G354+H354+I354+J354+K354+L354+M354+N354</f>
        <v>373294.85000000009</v>
      </c>
    </row>
    <row r="355" spans="1:15" s="51" customFormat="1" ht="37.5" customHeight="1" x14ac:dyDescent="0.2">
      <c r="A355" s="147"/>
      <c r="B355" s="148"/>
      <c r="C355" s="109" t="s">
        <v>191</v>
      </c>
      <c r="D355" s="106">
        <f t="shared" ref="D355:N355" si="125">D382</f>
        <v>500</v>
      </c>
      <c r="E355" s="106">
        <f t="shared" si="125"/>
        <v>2137</v>
      </c>
      <c r="F355" s="106">
        <f t="shared" si="125"/>
        <v>2137</v>
      </c>
      <c r="G355" s="106">
        <f t="shared" si="125"/>
        <v>2500</v>
      </c>
      <c r="H355" s="106">
        <f t="shared" si="125"/>
        <v>5141.1000000000004</v>
      </c>
      <c r="I355" s="106">
        <f t="shared" si="125"/>
        <v>5141.1000000000004</v>
      </c>
      <c r="J355" s="106">
        <f t="shared" si="125"/>
        <v>500</v>
      </c>
      <c r="K355" s="106">
        <f t="shared" si="125"/>
        <v>500</v>
      </c>
      <c r="L355" s="106">
        <f t="shared" si="125"/>
        <v>500</v>
      </c>
      <c r="M355" s="106">
        <f t="shared" si="125"/>
        <v>500</v>
      </c>
      <c r="N355" s="106">
        <f t="shared" si="125"/>
        <v>500</v>
      </c>
      <c r="O355" s="106">
        <f>D355+E355+F355+G355+H355+I355+J355+K355+L355+M355+N355</f>
        <v>20056.2</v>
      </c>
    </row>
    <row r="356" spans="1:15" s="51" customFormat="1" ht="75" x14ac:dyDescent="0.2">
      <c r="A356" s="147"/>
      <c r="B356" s="148"/>
      <c r="C356" s="109" t="s">
        <v>133</v>
      </c>
      <c r="D356" s="111" t="s">
        <v>134</v>
      </c>
      <c r="E356" s="111" t="s">
        <v>134</v>
      </c>
      <c r="F356" s="111" t="s">
        <v>134</v>
      </c>
      <c r="G356" s="111" t="s">
        <v>134</v>
      </c>
      <c r="H356" s="111" t="s">
        <v>134</v>
      </c>
      <c r="I356" s="111" t="s">
        <v>134</v>
      </c>
      <c r="J356" s="111" t="s">
        <v>134</v>
      </c>
      <c r="K356" s="111" t="s">
        <v>134</v>
      </c>
      <c r="L356" s="111" t="s">
        <v>134</v>
      </c>
      <c r="M356" s="111" t="s">
        <v>134</v>
      </c>
      <c r="N356" s="111" t="s">
        <v>134</v>
      </c>
      <c r="O356" s="111" t="s">
        <v>134</v>
      </c>
    </row>
    <row r="357" spans="1:15" s="51" customFormat="1" ht="37.5" customHeight="1" x14ac:dyDescent="0.2">
      <c r="A357" s="147"/>
      <c r="B357" s="148"/>
      <c r="C357" s="109" t="s">
        <v>135</v>
      </c>
      <c r="D357" s="111" t="s">
        <v>127</v>
      </c>
      <c r="E357" s="111" t="s">
        <v>127</v>
      </c>
      <c r="F357" s="111" t="s">
        <v>134</v>
      </c>
      <c r="G357" s="111" t="s">
        <v>134</v>
      </c>
      <c r="H357" s="111" t="s">
        <v>134</v>
      </c>
      <c r="I357" s="111" t="s">
        <v>134</v>
      </c>
      <c r="J357" s="111" t="s">
        <v>134</v>
      </c>
      <c r="K357" s="111" t="s">
        <v>134</v>
      </c>
      <c r="L357" s="111" t="s">
        <v>134</v>
      </c>
      <c r="M357" s="111" t="s">
        <v>134</v>
      </c>
      <c r="N357" s="111" t="s">
        <v>134</v>
      </c>
      <c r="O357" s="111" t="s">
        <v>134</v>
      </c>
    </row>
    <row r="358" spans="1:15" s="96" customFormat="1" x14ac:dyDescent="0.2">
      <c r="A358" s="147"/>
      <c r="B358" s="148"/>
      <c r="C358" s="109" t="s">
        <v>20</v>
      </c>
      <c r="D358" s="106">
        <f>D367</f>
        <v>557.29999999999995</v>
      </c>
      <c r="E358" s="110" t="s">
        <v>127</v>
      </c>
      <c r="F358" s="101">
        <f>F367+F375</f>
        <v>92.9</v>
      </c>
      <c r="G358" s="101">
        <f>G367+G375</f>
        <v>684.80000000000007</v>
      </c>
      <c r="H358" s="101">
        <f>H375</f>
        <v>627.66999999999996</v>
      </c>
      <c r="I358" s="101">
        <f>I375</f>
        <v>627.66999999999996</v>
      </c>
      <c r="J358" s="110" t="s">
        <v>127</v>
      </c>
      <c r="K358" s="110" t="s">
        <v>127</v>
      </c>
      <c r="L358" s="110" t="s">
        <v>127</v>
      </c>
      <c r="M358" s="110" t="s">
        <v>127</v>
      </c>
      <c r="N358" s="110" t="s">
        <v>127</v>
      </c>
      <c r="O358" s="106">
        <f>D358+F358+G358+H358+I358</f>
        <v>2590.34</v>
      </c>
    </row>
    <row r="359" spans="1:15" s="50" customFormat="1" ht="18.75" customHeight="1" x14ac:dyDescent="0.3">
      <c r="A359" s="147" t="s">
        <v>108</v>
      </c>
      <c r="B359" s="148" t="s">
        <v>182</v>
      </c>
      <c r="C359" s="109" t="s">
        <v>17</v>
      </c>
      <c r="D359" s="106">
        <f>D360+D363+D367</f>
        <v>36620.100000000006</v>
      </c>
      <c r="E359" s="106">
        <f>E363</f>
        <v>24828.9</v>
      </c>
      <c r="F359" s="106">
        <f>F360+F363+F367</f>
        <v>44433.22</v>
      </c>
      <c r="G359" s="106">
        <f>G360+G363+G367</f>
        <v>38000.800000000003</v>
      </c>
      <c r="H359" s="106">
        <f t="shared" ref="H359:N359" si="126">H363</f>
        <v>27700.2</v>
      </c>
      <c r="I359" s="106">
        <f t="shared" si="126"/>
        <v>27875.599999999999</v>
      </c>
      <c r="J359" s="106">
        <f t="shared" si="126"/>
        <v>25766.2</v>
      </c>
      <c r="K359" s="106">
        <f t="shared" si="126"/>
        <v>25766.2</v>
      </c>
      <c r="L359" s="106">
        <f t="shared" si="126"/>
        <v>25766.2</v>
      </c>
      <c r="M359" s="106">
        <f t="shared" si="126"/>
        <v>25766.2</v>
      </c>
      <c r="N359" s="106">
        <f t="shared" si="126"/>
        <v>25766.2</v>
      </c>
      <c r="O359" s="106">
        <f>O360+O363+O367</f>
        <v>328289.82</v>
      </c>
    </row>
    <row r="360" spans="1:15" s="87" customFormat="1" x14ac:dyDescent="0.3">
      <c r="A360" s="147"/>
      <c r="B360" s="148"/>
      <c r="C360" s="109" t="s">
        <v>18</v>
      </c>
      <c r="D360" s="106">
        <f>D361</f>
        <v>15053.9</v>
      </c>
      <c r="E360" s="106" t="s">
        <v>127</v>
      </c>
      <c r="F360" s="106">
        <f>F361</f>
        <v>7951.8</v>
      </c>
      <c r="G360" s="110">
        <f>G361</f>
        <v>4519.3999999999996</v>
      </c>
      <c r="H360" s="110" t="s">
        <v>127</v>
      </c>
      <c r="I360" s="110" t="s">
        <v>127</v>
      </c>
      <c r="J360" s="110" t="s">
        <v>127</v>
      </c>
      <c r="K360" s="110" t="s">
        <v>127</v>
      </c>
      <c r="L360" s="110" t="s">
        <v>127</v>
      </c>
      <c r="M360" s="110" t="s">
        <v>127</v>
      </c>
      <c r="N360" s="110" t="s">
        <v>127</v>
      </c>
      <c r="O360" s="106">
        <f>O361</f>
        <v>27525.1</v>
      </c>
    </row>
    <row r="361" spans="1:15" s="50" customFormat="1" ht="18.75" customHeight="1" x14ac:dyDescent="0.3">
      <c r="A361" s="147"/>
      <c r="B361" s="148"/>
      <c r="C361" s="153" t="s">
        <v>141</v>
      </c>
      <c r="D361" s="149">
        <v>15053.9</v>
      </c>
      <c r="E361" s="149" t="s">
        <v>127</v>
      </c>
      <c r="F361" s="149">
        <v>7951.8</v>
      </c>
      <c r="G361" s="154">
        <v>4519.3999999999996</v>
      </c>
      <c r="H361" s="154" t="s">
        <v>127</v>
      </c>
      <c r="I361" s="154" t="s">
        <v>127</v>
      </c>
      <c r="J361" s="154" t="s">
        <v>127</v>
      </c>
      <c r="K361" s="154" t="s">
        <v>127</v>
      </c>
      <c r="L361" s="154" t="s">
        <v>127</v>
      </c>
      <c r="M361" s="154" t="s">
        <v>127</v>
      </c>
      <c r="N361" s="154" t="s">
        <v>127</v>
      </c>
      <c r="O361" s="149">
        <f>D361+F361+G361</f>
        <v>27525.1</v>
      </c>
    </row>
    <row r="362" spans="1:15" s="51" customFormat="1" ht="44.25" customHeight="1" x14ac:dyDescent="0.2">
      <c r="A362" s="147"/>
      <c r="B362" s="148"/>
      <c r="C362" s="153"/>
      <c r="D362" s="149"/>
      <c r="E362" s="149"/>
      <c r="F362" s="149"/>
      <c r="G362" s="154"/>
      <c r="H362" s="154"/>
      <c r="I362" s="154"/>
      <c r="J362" s="154"/>
      <c r="K362" s="154"/>
      <c r="L362" s="154"/>
      <c r="M362" s="154"/>
      <c r="N362" s="154"/>
      <c r="O362" s="149"/>
    </row>
    <row r="363" spans="1:15" s="85" customFormat="1" x14ac:dyDescent="0.3">
      <c r="A363" s="147"/>
      <c r="B363" s="148"/>
      <c r="C363" s="109" t="s">
        <v>128</v>
      </c>
      <c r="D363" s="106">
        <f t="shared" ref="D363:O363" si="127">D365</f>
        <v>21008.9</v>
      </c>
      <c r="E363" s="106">
        <f t="shared" si="127"/>
        <v>24828.9</v>
      </c>
      <c r="F363" s="106">
        <f t="shared" si="127"/>
        <v>36388.519999999997</v>
      </c>
      <c r="G363" s="106">
        <f t="shared" si="127"/>
        <v>33432.300000000003</v>
      </c>
      <c r="H363" s="106">
        <f t="shared" si="127"/>
        <v>27700.2</v>
      </c>
      <c r="I363" s="106">
        <f t="shared" si="127"/>
        <v>27875.599999999999</v>
      </c>
      <c r="J363" s="106">
        <f t="shared" si="127"/>
        <v>25766.2</v>
      </c>
      <c r="K363" s="106">
        <f t="shared" si="127"/>
        <v>25766.2</v>
      </c>
      <c r="L363" s="106">
        <f t="shared" si="127"/>
        <v>25766.2</v>
      </c>
      <c r="M363" s="106">
        <f t="shared" si="127"/>
        <v>25766.2</v>
      </c>
      <c r="N363" s="106">
        <f t="shared" si="127"/>
        <v>25766.2</v>
      </c>
      <c r="O363" s="106">
        <f t="shared" si="127"/>
        <v>300065.42000000004</v>
      </c>
    </row>
    <row r="364" spans="1:15" s="50" customFormat="1" ht="21" customHeight="1" x14ac:dyDescent="0.3">
      <c r="A364" s="147"/>
      <c r="B364" s="148"/>
      <c r="C364" s="109" t="s">
        <v>125</v>
      </c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</row>
    <row r="365" spans="1:15" s="50" customFormat="1" ht="37.5" customHeight="1" x14ac:dyDescent="0.3">
      <c r="A365" s="147"/>
      <c r="B365" s="148"/>
      <c r="C365" s="109" t="s">
        <v>126</v>
      </c>
      <c r="D365" s="106">
        <v>21008.9</v>
      </c>
      <c r="E365" s="106">
        <v>24828.9</v>
      </c>
      <c r="F365" s="106">
        <v>36388.519999999997</v>
      </c>
      <c r="G365" s="106">
        <v>33432.300000000003</v>
      </c>
      <c r="H365" s="106">
        <v>27700.2</v>
      </c>
      <c r="I365" s="106">
        <v>27875.599999999999</v>
      </c>
      <c r="J365" s="106">
        <v>25766.2</v>
      </c>
      <c r="K365" s="106">
        <v>25766.2</v>
      </c>
      <c r="L365" s="106">
        <v>25766.2</v>
      </c>
      <c r="M365" s="106">
        <v>25766.2</v>
      </c>
      <c r="N365" s="106">
        <v>25766.2</v>
      </c>
      <c r="O365" s="106">
        <f>D365+E365+F365+G365+H365+I365+J365+K365+L365+M365+N365</f>
        <v>300065.42000000004</v>
      </c>
    </row>
    <row r="366" spans="1:15" s="51" customFormat="1" ht="37.5" customHeight="1" x14ac:dyDescent="0.2">
      <c r="A366" s="147"/>
      <c r="B366" s="148"/>
      <c r="C366" s="109" t="s">
        <v>135</v>
      </c>
      <c r="D366" s="111" t="s">
        <v>127</v>
      </c>
      <c r="E366" s="111" t="s">
        <v>127</v>
      </c>
      <c r="F366" s="106" t="s">
        <v>134</v>
      </c>
      <c r="G366" s="106" t="s">
        <v>134</v>
      </c>
      <c r="H366" s="106" t="s">
        <v>134</v>
      </c>
      <c r="I366" s="106" t="s">
        <v>134</v>
      </c>
      <c r="J366" s="106" t="s">
        <v>134</v>
      </c>
      <c r="K366" s="106" t="s">
        <v>134</v>
      </c>
      <c r="L366" s="106" t="s">
        <v>134</v>
      </c>
      <c r="M366" s="106" t="s">
        <v>134</v>
      </c>
      <c r="N366" s="106" t="s">
        <v>134</v>
      </c>
      <c r="O366" s="106" t="s">
        <v>134</v>
      </c>
    </row>
    <row r="367" spans="1:15" s="86" customFormat="1" ht="21" customHeight="1" x14ac:dyDescent="0.3">
      <c r="A367" s="147"/>
      <c r="B367" s="148"/>
      <c r="C367" s="109" t="s">
        <v>20</v>
      </c>
      <c r="D367" s="106">
        <v>557.29999999999995</v>
      </c>
      <c r="E367" s="101" t="s">
        <v>127</v>
      </c>
      <c r="F367" s="101">
        <v>92.9</v>
      </c>
      <c r="G367" s="110">
        <v>49.1</v>
      </c>
      <c r="H367" s="110" t="s">
        <v>127</v>
      </c>
      <c r="I367" s="110" t="s">
        <v>127</v>
      </c>
      <c r="J367" s="110" t="s">
        <v>127</v>
      </c>
      <c r="K367" s="110" t="s">
        <v>127</v>
      </c>
      <c r="L367" s="110" t="s">
        <v>127</v>
      </c>
      <c r="M367" s="110" t="s">
        <v>127</v>
      </c>
      <c r="N367" s="110" t="s">
        <v>127</v>
      </c>
      <c r="O367" s="106">
        <f>D367+F367+G367</f>
        <v>699.3</v>
      </c>
    </row>
    <row r="368" spans="1:15" s="50" customFormat="1" ht="18.75" customHeight="1" x14ac:dyDescent="0.3">
      <c r="A368" s="147" t="s">
        <v>110</v>
      </c>
      <c r="B368" s="148" t="s">
        <v>183</v>
      </c>
      <c r="C368" s="109" t="s">
        <v>17</v>
      </c>
      <c r="D368" s="101" t="s">
        <v>127</v>
      </c>
      <c r="E368" s="101" t="s">
        <v>134</v>
      </c>
      <c r="F368" s="106">
        <f>F369+F371+F375</f>
        <v>46861.46</v>
      </c>
      <c r="G368" s="106">
        <f>G369+G371+G375</f>
        <v>79818.299999999988</v>
      </c>
      <c r="H368" s="106">
        <f>H369+H371+H375</f>
        <v>78685.17</v>
      </c>
      <c r="I368" s="106">
        <f>I369+I371+I375</f>
        <v>78685.17</v>
      </c>
      <c r="J368" s="101" t="s">
        <v>134</v>
      </c>
      <c r="K368" s="101" t="s">
        <v>134</v>
      </c>
      <c r="L368" s="101" t="s">
        <v>134</v>
      </c>
      <c r="M368" s="101" t="s">
        <v>134</v>
      </c>
      <c r="N368" s="101" t="s">
        <v>134</v>
      </c>
      <c r="O368" s="106">
        <f>O369+O371+O375</f>
        <v>284050.09999999998</v>
      </c>
    </row>
    <row r="369" spans="1:15" s="87" customFormat="1" ht="18.75" customHeight="1" x14ac:dyDescent="0.3">
      <c r="A369" s="147"/>
      <c r="B369" s="148"/>
      <c r="C369" s="109" t="s">
        <v>18</v>
      </c>
      <c r="D369" s="101" t="s">
        <v>127</v>
      </c>
      <c r="E369" s="101" t="s">
        <v>127</v>
      </c>
      <c r="F369" s="106">
        <f>F370</f>
        <v>45309.53</v>
      </c>
      <c r="G369" s="106">
        <f>G370</f>
        <v>78387.399999999994</v>
      </c>
      <c r="H369" s="106">
        <f t="shared" ref="H369:I369" si="128">H370</f>
        <v>77272.899999999994</v>
      </c>
      <c r="I369" s="106">
        <f t="shared" si="128"/>
        <v>77272.899999999994</v>
      </c>
      <c r="J369" s="101" t="s">
        <v>134</v>
      </c>
      <c r="K369" s="101" t="s">
        <v>134</v>
      </c>
      <c r="L369" s="101" t="s">
        <v>134</v>
      </c>
      <c r="M369" s="101" t="s">
        <v>134</v>
      </c>
      <c r="N369" s="101" t="s">
        <v>134</v>
      </c>
      <c r="O369" s="106">
        <f>O370</f>
        <v>278242.73</v>
      </c>
    </row>
    <row r="370" spans="1:15" s="50" customFormat="1" ht="60" customHeight="1" x14ac:dyDescent="0.3">
      <c r="A370" s="147"/>
      <c r="B370" s="148"/>
      <c r="C370" s="109" t="s">
        <v>141</v>
      </c>
      <c r="D370" s="101" t="s">
        <v>127</v>
      </c>
      <c r="E370" s="101" t="s">
        <v>127</v>
      </c>
      <c r="F370" s="106">
        <v>45309.53</v>
      </c>
      <c r="G370" s="101">
        <v>78387.399999999994</v>
      </c>
      <c r="H370" s="101">
        <v>77272.899999999994</v>
      </c>
      <c r="I370" s="101">
        <v>77272.899999999994</v>
      </c>
      <c r="J370" s="101" t="s">
        <v>134</v>
      </c>
      <c r="K370" s="101" t="s">
        <v>134</v>
      </c>
      <c r="L370" s="101" t="s">
        <v>134</v>
      </c>
      <c r="M370" s="101" t="s">
        <v>134</v>
      </c>
      <c r="N370" s="101" t="s">
        <v>134</v>
      </c>
      <c r="O370" s="106">
        <f>F370+G370+H370+I370</f>
        <v>278242.73</v>
      </c>
    </row>
    <row r="371" spans="1:15" s="85" customFormat="1" ht="19.5" customHeight="1" x14ac:dyDescent="0.3">
      <c r="A371" s="147"/>
      <c r="B371" s="148"/>
      <c r="C371" s="109" t="s">
        <v>128</v>
      </c>
      <c r="D371" s="101" t="s">
        <v>127</v>
      </c>
      <c r="E371" s="101" t="s">
        <v>127</v>
      </c>
      <c r="F371" s="106">
        <f>F373</f>
        <v>1551.93</v>
      </c>
      <c r="G371" s="106">
        <f>G373</f>
        <v>795.2</v>
      </c>
      <c r="H371" s="106">
        <f t="shared" ref="H371:I371" si="129">H373</f>
        <v>784.6</v>
      </c>
      <c r="I371" s="106">
        <f t="shared" si="129"/>
        <v>784.6</v>
      </c>
      <c r="J371" s="101" t="s">
        <v>134</v>
      </c>
      <c r="K371" s="101" t="s">
        <v>134</v>
      </c>
      <c r="L371" s="101" t="s">
        <v>134</v>
      </c>
      <c r="M371" s="101" t="s">
        <v>134</v>
      </c>
      <c r="N371" s="101" t="s">
        <v>134</v>
      </c>
      <c r="O371" s="106">
        <f>O373</f>
        <v>3916.33</v>
      </c>
    </row>
    <row r="372" spans="1:15" s="50" customFormat="1" ht="19.5" customHeight="1" x14ac:dyDescent="0.3">
      <c r="A372" s="147"/>
      <c r="B372" s="148"/>
      <c r="C372" s="109" t="s">
        <v>125</v>
      </c>
      <c r="D372" s="101"/>
      <c r="E372" s="101"/>
      <c r="F372" s="106"/>
      <c r="G372" s="106"/>
      <c r="H372" s="106"/>
      <c r="I372" s="106"/>
      <c r="J372" s="101"/>
      <c r="K372" s="101"/>
      <c r="L372" s="101"/>
      <c r="M372" s="101"/>
      <c r="N372" s="101"/>
      <c r="O372" s="106"/>
    </row>
    <row r="373" spans="1:15" s="50" customFormat="1" ht="36.75" customHeight="1" x14ac:dyDescent="0.3">
      <c r="A373" s="147"/>
      <c r="B373" s="148"/>
      <c r="C373" s="109" t="s">
        <v>126</v>
      </c>
      <c r="D373" s="101" t="s">
        <v>127</v>
      </c>
      <c r="E373" s="101" t="s">
        <v>134</v>
      </c>
      <c r="F373" s="106">
        <v>1551.93</v>
      </c>
      <c r="G373" s="101">
        <v>795.2</v>
      </c>
      <c r="H373" s="101">
        <v>784.6</v>
      </c>
      <c r="I373" s="101">
        <v>784.6</v>
      </c>
      <c r="J373" s="101" t="s">
        <v>134</v>
      </c>
      <c r="K373" s="101" t="s">
        <v>134</v>
      </c>
      <c r="L373" s="101" t="s">
        <v>134</v>
      </c>
      <c r="M373" s="101" t="s">
        <v>134</v>
      </c>
      <c r="N373" s="101" t="s">
        <v>134</v>
      </c>
      <c r="O373" s="106">
        <f>F373+G373+H373+I373</f>
        <v>3916.33</v>
      </c>
    </row>
    <row r="374" spans="1:15" s="50" customFormat="1" ht="36.75" customHeight="1" x14ac:dyDescent="0.3">
      <c r="A374" s="147"/>
      <c r="B374" s="148"/>
      <c r="C374" s="109" t="s">
        <v>191</v>
      </c>
      <c r="D374" s="101" t="s">
        <v>134</v>
      </c>
      <c r="E374" s="101" t="s">
        <v>134</v>
      </c>
      <c r="F374" s="101" t="s">
        <v>134</v>
      </c>
      <c r="G374" s="101" t="s">
        <v>134</v>
      </c>
      <c r="H374" s="101" t="s">
        <v>134</v>
      </c>
      <c r="I374" s="101" t="s">
        <v>134</v>
      </c>
      <c r="J374" s="101" t="s">
        <v>134</v>
      </c>
      <c r="K374" s="101" t="s">
        <v>134</v>
      </c>
      <c r="L374" s="101" t="s">
        <v>134</v>
      </c>
      <c r="M374" s="101" t="s">
        <v>134</v>
      </c>
      <c r="N374" s="101" t="s">
        <v>134</v>
      </c>
      <c r="O374" s="101" t="s">
        <v>134</v>
      </c>
    </row>
    <row r="375" spans="1:15" s="86" customFormat="1" ht="18.75" customHeight="1" x14ac:dyDescent="0.3">
      <c r="A375" s="147"/>
      <c r="B375" s="148"/>
      <c r="C375" s="109" t="s">
        <v>20</v>
      </c>
      <c r="D375" s="101" t="s">
        <v>127</v>
      </c>
      <c r="E375" s="101" t="s">
        <v>127</v>
      </c>
      <c r="F375" s="106">
        <v>0</v>
      </c>
      <c r="G375" s="101">
        <v>635.70000000000005</v>
      </c>
      <c r="H375" s="101">
        <v>627.66999999999996</v>
      </c>
      <c r="I375" s="101">
        <v>627.66999999999996</v>
      </c>
      <c r="J375" s="101" t="s">
        <v>127</v>
      </c>
      <c r="K375" s="101" t="s">
        <v>127</v>
      </c>
      <c r="L375" s="101" t="s">
        <v>127</v>
      </c>
      <c r="M375" s="101" t="s">
        <v>127</v>
      </c>
      <c r="N375" s="101" t="s">
        <v>127</v>
      </c>
      <c r="O375" s="106">
        <f>F375+G375+H375+I375</f>
        <v>1891.04</v>
      </c>
    </row>
    <row r="376" spans="1:15" s="50" customFormat="1" ht="18.75" customHeight="1" x14ac:dyDescent="0.3">
      <c r="A376" s="147" t="s">
        <v>184</v>
      </c>
      <c r="B376" s="148" t="s">
        <v>185</v>
      </c>
      <c r="C376" s="109" t="s">
        <v>17</v>
      </c>
      <c r="D376" s="106">
        <f t="shared" ref="D376:O376" si="130">D379</f>
        <v>4187</v>
      </c>
      <c r="E376" s="106">
        <f t="shared" si="130"/>
        <v>7703.5</v>
      </c>
      <c r="F376" s="106">
        <f t="shared" si="130"/>
        <v>8195</v>
      </c>
      <c r="G376" s="106">
        <f t="shared" si="130"/>
        <v>11013.6</v>
      </c>
      <c r="H376" s="106">
        <f t="shared" si="130"/>
        <v>12740.1</v>
      </c>
      <c r="I376" s="106">
        <f t="shared" si="130"/>
        <v>12740.1</v>
      </c>
      <c r="J376" s="106">
        <f t="shared" si="130"/>
        <v>6558</v>
      </c>
      <c r="K376" s="106">
        <f t="shared" si="130"/>
        <v>6558</v>
      </c>
      <c r="L376" s="106">
        <f t="shared" si="130"/>
        <v>6558</v>
      </c>
      <c r="M376" s="106">
        <f t="shared" si="130"/>
        <v>6558</v>
      </c>
      <c r="N376" s="106">
        <f t="shared" si="130"/>
        <v>6558</v>
      </c>
      <c r="O376" s="106">
        <f t="shared" si="130"/>
        <v>89369.3</v>
      </c>
    </row>
    <row r="377" spans="1:15" s="50" customFormat="1" ht="37.5" hidden="1" customHeight="1" x14ac:dyDescent="0.3">
      <c r="A377" s="147"/>
      <c r="B377" s="148"/>
      <c r="C377" s="109" t="s">
        <v>140</v>
      </c>
      <c r="D377" s="106">
        <v>0</v>
      </c>
      <c r="E377" s="106">
        <v>0</v>
      </c>
      <c r="F377" s="106">
        <v>0</v>
      </c>
      <c r="G377" s="106">
        <v>0</v>
      </c>
      <c r="H377" s="106">
        <v>0</v>
      </c>
      <c r="I377" s="106">
        <v>0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</row>
    <row r="378" spans="1:15" s="51" customFormat="1" ht="37.5" hidden="1" customHeight="1" x14ac:dyDescent="0.2">
      <c r="A378" s="147"/>
      <c r="B378" s="148"/>
      <c r="C378" s="109" t="s">
        <v>126</v>
      </c>
      <c r="D378" s="106">
        <v>0</v>
      </c>
      <c r="E378" s="106">
        <v>0</v>
      </c>
      <c r="F378" s="106">
        <v>0</v>
      </c>
      <c r="G378" s="106">
        <v>0</v>
      </c>
      <c r="H378" s="106">
        <v>0</v>
      </c>
      <c r="I378" s="106">
        <v>0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</row>
    <row r="379" spans="1:15" s="85" customFormat="1" x14ac:dyDescent="0.3">
      <c r="A379" s="147"/>
      <c r="B379" s="148"/>
      <c r="C379" s="109" t="s">
        <v>128</v>
      </c>
      <c r="D379" s="106">
        <f t="shared" ref="D379:O379" si="131">D381+D382</f>
        <v>4187</v>
      </c>
      <c r="E379" s="106">
        <f t="shared" si="131"/>
        <v>7703.5</v>
      </c>
      <c r="F379" s="106">
        <f t="shared" si="131"/>
        <v>8195</v>
      </c>
      <c r="G379" s="106">
        <f t="shared" si="131"/>
        <v>11013.6</v>
      </c>
      <c r="H379" s="106">
        <f t="shared" si="131"/>
        <v>12740.1</v>
      </c>
      <c r="I379" s="106">
        <f t="shared" si="131"/>
        <v>12740.1</v>
      </c>
      <c r="J379" s="106">
        <f t="shared" si="131"/>
        <v>6558</v>
      </c>
      <c r="K379" s="106">
        <f t="shared" si="131"/>
        <v>6558</v>
      </c>
      <c r="L379" s="106">
        <f t="shared" si="131"/>
        <v>6558</v>
      </c>
      <c r="M379" s="106">
        <f t="shared" si="131"/>
        <v>6558</v>
      </c>
      <c r="N379" s="106">
        <f t="shared" si="131"/>
        <v>6558</v>
      </c>
      <c r="O379" s="106">
        <f t="shared" si="131"/>
        <v>89369.3</v>
      </c>
    </row>
    <row r="380" spans="1:15" s="50" customFormat="1" x14ac:dyDescent="0.3">
      <c r="A380" s="147"/>
      <c r="B380" s="148"/>
      <c r="C380" s="109" t="s">
        <v>125</v>
      </c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</row>
    <row r="381" spans="1:15" s="51" customFormat="1" ht="37.5" x14ac:dyDescent="0.2">
      <c r="A381" s="147"/>
      <c r="B381" s="148"/>
      <c r="C381" s="109" t="s">
        <v>126</v>
      </c>
      <c r="D381" s="106">
        <v>3687</v>
      </c>
      <c r="E381" s="106">
        <v>5566.5</v>
      </c>
      <c r="F381" s="106">
        <v>6058</v>
      </c>
      <c r="G381" s="106">
        <v>8513.6</v>
      </c>
      <c r="H381" s="106">
        <v>7599</v>
      </c>
      <c r="I381" s="106">
        <v>7599</v>
      </c>
      <c r="J381" s="106">
        <v>6058</v>
      </c>
      <c r="K381" s="106">
        <v>6058</v>
      </c>
      <c r="L381" s="106">
        <v>6058</v>
      </c>
      <c r="M381" s="106">
        <v>6058</v>
      </c>
      <c r="N381" s="106">
        <v>6058</v>
      </c>
      <c r="O381" s="106">
        <f>D381+E381+F381+G381+H381+I381+J381+K381+L381+M381+N381</f>
        <v>69313.100000000006</v>
      </c>
    </row>
    <row r="382" spans="1:15" s="51" customFormat="1" ht="37.5" customHeight="1" x14ac:dyDescent="0.2">
      <c r="A382" s="147"/>
      <c r="B382" s="148"/>
      <c r="C382" s="109" t="s">
        <v>191</v>
      </c>
      <c r="D382" s="106">
        <v>500</v>
      </c>
      <c r="E382" s="106">
        <v>2137</v>
      </c>
      <c r="F382" s="106">
        <v>2137</v>
      </c>
      <c r="G382" s="106">
        <v>2500</v>
      </c>
      <c r="H382" s="106">
        <v>5141.1000000000004</v>
      </c>
      <c r="I382" s="106">
        <v>5141.1000000000004</v>
      </c>
      <c r="J382" s="106">
        <v>500</v>
      </c>
      <c r="K382" s="106">
        <v>500</v>
      </c>
      <c r="L382" s="106">
        <v>500</v>
      </c>
      <c r="M382" s="106">
        <v>500</v>
      </c>
      <c r="N382" s="106">
        <v>500</v>
      </c>
      <c r="O382" s="106">
        <f>D382+E382+F382+G382+H382+I382+J382+K382+L382+M382+N382</f>
        <v>20056.2</v>
      </c>
    </row>
    <row r="383" spans="1:15" s="51" customFormat="1" ht="75" x14ac:dyDescent="0.2">
      <c r="A383" s="147"/>
      <c r="B383" s="148"/>
      <c r="C383" s="109" t="s">
        <v>133</v>
      </c>
      <c r="D383" s="111" t="s">
        <v>134</v>
      </c>
      <c r="E383" s="111" t="s">
        <v>134</v>
      </c>
      <c r="F383" s="111" t="s">
        <v>134</v>
      </c>
      <c r="G383" s="111" t="s">
        <v>134</v>
      </c>
      <c r="H383" s="111" t="s">
        <v>134</v>
      </c>
      <c r="I383" s="111" t="s">
        <v>134</v>
      </c>
      <c r="J383" s="111" t="s">
        <v>134</v>
      </c>
      <c r="K383" s="111" t="s">
        <v>134</v>
      </c>
      <c r="L383" s="111" t="s">
        <v>134</v>
      </c>
      <c r="M383" s="111" t="s">
        <v>134</v>
      </c>
      <c r="N383" s="111" t="s">
        <v>134</v>
      </c>
      <c r="O383" s="111" t="s">
        <v>134</v>
      </c>
    </row>
    <row r="384" spans="1:15" s="50" customFormat="1" ht="18.75" hidden="1" customHeight="1" x14ac:dyDescent="0.3">
      <c r="A384" s="112"/>
      <c r="B384" s="115"/>
      <c r="C384" s="104" t="s">
        <v>20</v>
      </c>
      <c r="D384" s="111">
        <v>0</v>
      </c>
      <c r="E384" s="111">
        <v>0</v>
      </c>
      <c r="F384" s="111">
        <v>0</v>
      </c>
      <c r="G384" s="111">
        <v>0</v>
      </c>
      <c r="H384" s="111">
        <v>0</v>
      </c>
      <c r="I384" s="111"/>
      <c r="J384" s="75"/>
      <c r="K384" s="75"/>
      <c r="L384" s="75"/>
      <c r="M384" s="75"/>
      <c r="N384" s="75"/>
      <c r="O384" s="75">
        <v>0</v>
      </c>
    </row>
    <row r="385" spans="1:1024" s="50" customFormat="1" ht="37.5" hidden="1" customHeight="1" x14ac:dyDescent="0.3">
      <c r="A385" s="112"/>
      <c r="B385" s="115"/>
      <c r="C385" s="104" t="s">
        <v>21</v>
      </c>
      <c r="D385" s="111">
        <v>0</v>
      </c>
      <c r="E385" s="111">
        <v>0</v>
      </c>
      <c r="F385" s="111">
        <v>0</v>
      </c>
      <c r="G385" s="111">
        <v>0</v>
      </c>
      <c r="H385" s="111">
        <v>0</v>
      </c>
      <c r="I385" s="111"/>
      <c r="J385" s="75"/>
      <c r="K385" s="75"/>
      <c r="L385" s="75"/>
      <c r="M385" s="75"/>
      <c r="N385" s="75"/>
      <c r="O385" s="75">
        <v>0</v>
      </c>
    </row>
    <row r="386" spans="1:1024" s="50" customFormat="1" ht="18.75" customHeight="1" x14ac:dyDescent="0.3">
      <c r="A386" s="147" t="s">
        <v>112</v>
      </c>
      <c r="B386" s="148" t="s">
        <v>201</v>
      </c>
      <c r="C386" s="109" t="s">
        <v>17</v>
      </c>
      <c r="D386" s="106">
        <f t="shared" ref="D386:O386" si="132">D387+D390</f>
        <v>205882.05</v>
      </c>
      <c r="E386" s="106">
        <f t="shared" si="132"/>
        <v>224219</v>
      </c>
      <c r="F386" s="106">
        <f t="shared" si="132"/>
        <v>301265.8</v>
      </c>
      <c r="G386" s="106">
        <f t="shared" si="132"/>
        <v>304890.2</v>
      </c>
      <c r="H386" s="106">
        <f t="shared" si="132"/>
        <v>271731.40000000002</v>
      </c>
      <c r="I386" s="106">
        <f t="shared" si="132"/>
        <v>272101</v>
      </c>
      <c r="J386" s="106">
        <f t="shared" si="132"/>
        <v>245554.9</v>
      </c>
      <c r="K386" s="106">
        <f t="shared" si="132"/>
        <v>245554.9</v>
      </c>
      <c r="L386" s="106">
        <f t="shared" si="132"/>
        <v>245554.9</v>
      </c>
      <c r="M386" s="106">
        <f t="shared" si="132"/>
        <v>245554.9</v>
      </c>
      <c r="N386" s="106">
        <f t="shared" si="132"/>
        <v>245554.9</v>
      </c>
      <c r="O386" s="106">
        <f t="shared" si="132"/>
        <v>2807863.95</v>
      </c>
    </row>
    <row r="387" spans="1:1024" s="87" customFormat="1" x14ac:dyDescent="0.3">
      <c r="A387" s="147"/>
      <c r="B387" s="148"/>
      <c r="C387" s="109" t="s">
        <v>138</v>
      </c>
      <c r="D387" s="106">
        <f t="shared" ref="D387:O387" si="133">D388</f>
        <v>11978.9</v>
      </c>
      <c r="E387" s="106">
        <f t="shared" si="133"/>
        <v>11998.2</v>
      </c>
      <c r="F387" s="106">
        <f t="shared" si="133"/>
        <v>11879.5</v>
      </c>
      <c r="G387" s="106">
        <f t="shared" si="133"/>
        <v>12096.8</v>
      </c>
      <c r="H387" s="106">
        <f t="shared" si="133"/>
        <v>12564.8</v>
      </c>
      <c r="I387" s="106">
        <f t="shared" si="133"/>
        <v>13012.8</v>
      </c>
      <c r="J387" s="106">
        <f t="shared" si="133"/>
        <v>12451.9</v>
      </c>
      <c r="K387" s="106">
        <f t="shared" si="133"/>
        <v>12451.9</v>
      </c>
      <c r="L387" s="106">
        <f t="shared" si="133"/>
        <v>12451.9</v>
      </c>
      <c r="M387" s="106">
        <f t="shared" si="133"/>
        <v>12451.9</v>
      </c>
      <c r="N387" s="106">
        <f t="shared" si="133"/>
        <v>12451.9</v>
      </c>
      <c r="O387" s="106">
        <f t="shared" si="133"/>
        <v>135790.49999999997</v>
      </c>
    </row>
    <row r="388" spans="1:1024" s="50" customFormat="1" ht="18.75" customHeight="1" x14ac:dyDescent="0.3">
      <c r="A388" s="147"/>
      <c r="B388" s="148"/>
      <c r="C388" s="153" t="s">
        <v>141</v>
      </c>
      <c r="D388" s="149">
        <v>11978.9</v>
      </c>
      <c r="E388" s="149">
        <v>11998.2</v>
      </c>
      <c r="F388" s="149">
        <v>11879.5</v>
      </c>
      <c r="G388" s="149">
        <v>12096.8</v>
      </c>
      <c r="H388" s="149">
        <v>12564.8</v>
      </c>
      <c r="I388" s="149">
        <v>13012.8</v>
      </c>
      <c r="J388" s="149">
        <v>12451.9</v>
      </c>
      <c r="K388" s="149">
        <v>12451.9</v>
      </c>
      <c r="L388" s="149">
        <v>12451.9</v>
      </c>
      <c r="M388" s="149">
        <v>12451.9</v>
      </c>
      <c r="N388" s="149">
        <v>12451.9</v>
      </c>
      <c r="O388" s="149">
        <f>D388+E388+F388+G388+H388+I388+J388+K388+L388+M388+N388</f>
        <v>135790.49999999997</v>
      </c>
    </row>
    <row r="389" spans="1:1024" s="51" customFormat="1" ht="48" customHeight="1" x14ac:dyDescent="0.2">
      <c r="A389" s="147"/>
      <c r="B389" s="148"/>
      <c r="C389" s="153"/>
      <c r="D389" s="149"/>
      <c r="E389" s="149"/>
      <c r="F389" s="149"/>
      <c r="G389" s="149"/>
      <c r="H389" s="149"/>
      <c r="I389" s="149"/>
      <c r="J389" s="149"/>
      <c r="K389" s="149"/>
      <c r="L389" s="149"/>
      <c r="M389" s="149"/>
      <c r="N389" s="149"/>
      <c r="O389" s="149"/>
    </row>
    <row r="390" spans="1:1024" s="92" customFormat="1" x14ac:dyDescent="0.3">
      <c r="A390" s="147"/>
      <c r="B390" s="148"/>
      <c r="C390" s="109" t="s">
        <v>128</v>
      </c>
      <c r="D390" s="106">
        <f t="shared" ref="D390:O390" si="134">D391</f>
        <v>193903.15</v>
      </c>
      <c r="E390" s="106">
        <f t="shared" si="134"/>
        <v>212220.79999999999</v>
      </c>
      <c r="F390" s="106">
        <f t="shared" si="134"/>
        <v>289386.3</v>
      </c>
      <c r="G390" s="106">
        <f t="shared" si="134"/>
        <v>292793.40000000002</v>
      </c>
      <c r="H390" s="106">
        <f t="shared" si="134"/>
        <v>259166.6</v>
      </c>
      <c r="I390" s="106">
        <f t="shared" si="134"/>
        <v>259088.2</v>
      </c>
      <c r="J390" s="106">
        <f t="shared" si="134"/>
        <v>233103</v>
      </c>
      <c r="K390" s="106">
        <f t="shared" si="134"/>
        <v>233103</v>
      </c>
      <c r="L390" s="106">
        <f t="shared" si="134"/>
        <v>233103</v>
      </c>
      <c r="M390" s="106">
        <f t="shared" si="134"/>
        <v>233103</v>
      </c>
      <c r="N390" s="106">
        <f t="shared" si="134"/>
        <v>233103</v>
      </c>
      <c r="O390" s="106">
        <f t="shared" si="134"/>
        <v>2672073.4500000002</v>
      </c>
    </row>
    <row r="391" spans="1:1024" ht="60.75" customHeight="1" x14ac:dyDescent="0.25">
      <c r="A391" s="147"/>
      <c r="B391" s="148"/>
      <c r="C391" s="109" t="s">
        <v>141</v>
      </c>
      <c r="D391" s="106">
        <v>193903.15</v>
      </c>
      <c r="E391" s="106">
        <v>212220.79999999999</v>
      </c>
      <c r="F391" s="106">
        <v>289386.3</v>
      </c>
      <c r="G391" s="106">
        <v>292793.40000000002</v>
      </c>
      <c r="H391" s="106">
        <v>259166.6</v>
      </c>
      <c r="I391" s="106">
        <v>259088.2</v>
      </c>
      <c r="J391" s="106">
        <v>233103</v>
      </c>
      <c r="K391" s="106">
        <v>233103</v>
      </c>
      <c r="L391" s="106">
        <v>233103</v>
      </c>
      <c r="M391" s="106">
        <v>233103</v>
      </c>
      <c r="N391" s="106">
        <v>233103</v>
      </c>
      <c r="O391" s="106">
        <f>D391+E391+F391+G391+H391+I391+J391+K391+L391+M391+N391</f>
        <v>2672073.4500000002</v>
      </c>
    </row>
    <row r="392" spans="1:1024" ht="21" customHeight="1" x14ac:dyDescent="0.25">
      <c r="A392" s="55"/>
      <c r="B392" s="42"/>
      <c r="C392" s="56"/>
      <c r="D392" s="57"/>
      <c r="E392" s="57"/>
      <c r="F392" s="70"/>
      <c r="G392" s="64"/>
      <c r="H392" s="64"/>
      <c r="I392" s="64"/>
      <c r="J392" s="57"/>
      <c r="K392" s="57"/>
      <c r="L392" s="57"/>
      <c r="M392" s="57"/>
      <c r="N392" s="57"/>
      <c r="O392" s="81"/>
    </row>
    <row r="393" spans="1:1024" ht="35.25" x14ac:dyDescent="0.25">
      <c r="A393" s="150" t="s">
        <v>186</v>
      </c>
      <c r="B393" s="150"/>
      <c r="C393" s="150"/>
      <c r="D393" s="150"/>
      <c r="E393" s="150"/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</row>
    <row r="394" spans="1:1024" ht="35.25" x14ac:dyDescent="0.25">
      <c r="A394" s="150" t="s">
        <v>202</v>
      </c>
      <c r="B394" s="150"/>
      <c r="C394" s="150"/>
      <c r="D394" s="150"/>
      <c r="E394" s="150"/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</row>
    <row r="395" spans="1:1024" ht="35.25" x14ac:dyDescent="0.25">
      <c r="A395" s="151" t="s">
        <v>203</v>
      </c>
      <c r="B395" s="151"/>
      <c r="C395" s="151"/>
      <c r="D395" s="151"/>
      <c r="E395" s="151"/>
      <c r="F395" s="151"/>
      <c r="G395" s="151"/>
      <c r="H395" s="151"/>
      <c r="I395" s="151"/>
      <c r="J395" s="151"/>
      <c r="K395" s="151"/>
      <c r="L395" s="151"/>
      <c r="M395" s="151"/>
      <c r="N395" s="151"/>
      <c r="O395" s="151"/>
    </row>
    <row r="396" spans="1:1024" ht="77.25" customHeight="1" x14ac:dyDescent="0.25">
      <c r="A396" s="151" t="s">
        <v>205</v>
      </c>
      <c r="B396" s="151"/>
      <c r="C396" s="151"/>
      <c r="D396" s="151"/>
      <c r="E396" s="151"/>
      <c r="F396" s="151"/>
      <c r="G396" s="151"/>
      <c r="H396" s="151"/>
      <c r="I396" s="151"/>
      <c r="J396" s="151"/>
      <c r="K396" s="151"/>
      <c r="L396" s="151"/>
      <c r="M396" s="151"/>
      <c r="N396" s="151"/>
      <c r="O396" s="151"/>
    </row>
    <row r="397" spans="1:1024" s="84" customFormat="1" ht="35.25" x14ac:dyDescent="0.5">
      <c r="A397" s="119"/>
      <c r="B397" s="120"/>
      <c r="C397" s="120"/>
      <c r="D397" s="121"/>
      <c r="E397" s="122"/>
      <c r="F397" s="120"/>
      <c r="G397" s="120"/>
      <c r="H397" s="120"/>
      <c r="I397" s="120"/>
      <c r="J397" s="121"/>
      <c r="K397" s="121"/>
      <c r="L397" s="121"/>
      <c r="M397" s="121"/>
      <c r="N397" s="121"/>
      <c r="O397" s="12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  <c r="BV397" s="83"/>
      <c r="BW397" s="83"/>
      <c r="BX397" s="83"/>
      <c r="BY397" s="83"/>
      <c r="BZ397" s="83"/>
      <c r="CA397" s="83"/>
      <c r="CB397" s="83"/>
      <c r="CC397" s="83"/>
      <c r="CD397" s="83"/>
      <c r="CE397" s="83"/>
      <c r="CF397" s="83"/>
      <c r="CG397" s="83"/>
      <c r="CH397" s="83"/>
      <c r="CI397" s="83"/>
      <c r="CJ397" s="83"/>
      <c r="CK397" s="83"/>
      <c r="CL397" s="83"/>
      <c r="CM397" s="83"/>
      <c r="CN397" s="83"/>
      <c r="CO397" s="83"/>
      <c r="CP397" s="83"/>
      <c r="CQ397" s="83"/>
      <c r="CR397" s="83"/>
      <c r="CS397" s="83"/>
      <c r="CT397" s="83"/>
      <c r="CU397" s="83"/>
      <c r="CV397" s="83"/>
      <c r="CW397" s="83"/>
      <c r="CX397" s="83"/>
      <c r="CY397" s="83"/>
      <c r="CZ397" s="83"/>
      <c r="DA397" s="83"/>
      <c r="DB397" s="83"/>
      <c r="DC397" s="83"/>
      <c r="DD397" s="83"/>
      <c r="DE397" s="83"/>
      <c r="DF397" s="83"/>
      <c r="DG397" s="83"/>
      <c r="DH397" s="83"/>
      <c r="DI397" s="83"/>
      <c r="DJ397" s="83"/>
      <c r="DK397" s="83"/>
      <c r="DL397" s="83"/>
      <c r="DM397" s="83"/>
      <c r="DN397" s="83"/>
      <c r="DO397" s="83"/>
      <c r="DP397" s="83"/>
      <c r="DQ397" s="83"/>
      <c r="DR397" s="83"/>
      <c r="DS397" s="83"/>
      <c r="DT397" s="83"/>
      <c r="DU397" s="83"/>
      <c r="DV397" s="83"/>
      <c r="DW397" s="83"/>
      <c r="DX397" s="83"/>
      <c r="DY397" s="83"/>
      <c r="DZ397" s="83"/>
      <c r="EA397" s="83"/>
      <c r="EB397" s="83"/>
      <c r="EC397" s="83"/>
      <c r="ED397" s="83"/>
      <c r="EE397" s="83"/>
      <c r="EF397" s="83"/>
      <c r="EG397" s="83"/>
      <c r="EH397" s="83"/>
      <c r="EI397" s="83"/>
      <c r="EJ397" s="83"/>
      <c r="EK397" s="83"/>
      <c r="EL397" s="83"/>
      <c r="EM397" s="83"/>
      <c r="EN397" s="83"/>
      <c r="EO397" s="83"/>
      <c r="EP397" s="83"/>
      <c r="EQ397" s="83"/>
      <c r="ER397" s="83"/>
      <c r="ES397" s="83"/>
      <c r="ET397" s="83"/>
      <c r="EU397" s="83"/>
      <c r="EV397" s="83"/>
      <c r="EW397" s="83"/>
      <c r="EX397" s="83"/>
      <c r="EY397" s="83"/>
      <c r="EZ397" s="83"/>
      <c r="FA397" s="83"/>
      <c r="FB397" s="83"/>
      <c r="FC397" s="83"/>
      <c r="FD397" s="83"/>
      <c r="FE397" s="83"/>
      <c r="FF397" s="83"/>
      <c r="FG397" s="83"/>
      <c r="FH397" s="83"/>
      <c r="FI397" s="83"/>
      <c r="FJ397" s="83"/>
      <c r="FK397" s="83"/>
      <c r="FL397" s="83"/>
      <c r="FM397" s="83"/>
      <c r="FN397" s="83"/>
      <c r="FO397" s="83"/>
      <c r="FP397" s="83"/>
      <c r="FQ397" s="83"/>
      <c r="FR397" s="83"/>
      <c r="FS397" s="83"/>
      <c r="FT397" s="83"/>
      <c r="FU397" s="83"/>
      <c r="FV397" s="83"/>
      <c r="FW397" s="83"/>
      <c r="FX397" s="83"/>
      <c r="FY397" s="83"/>
      <c r="FZ397" s="83"/>
      <c r="GA397" s="83"/>
      <c r="GB397" s="83"/>
      <c r="GC397" s="83"/>
      <c r="GD397" s="83"/>
      <c r="GE397" s="83"/>
      <c r="GF397" s="83"/>
      <c r="GG397" s="83"/>
      <c r="GH397" s="83"/>
      <c r="GI397" s="83"/>
      <c r="GJ397" s="83"/>
      <c r="GK397" s="83"/>
      <c r="GL397" s="83"/>
      <c r="GM397" s="83"/>
      <c r="GN397" s="83"/>
      <c r="GO397" s="83"/>
      <c r="GP397" s="83"/>
      <c r="GQ397" s="83"/>
      <c r="GR397" s="83"/>
      <c r="GS397" s="83"/>
      <c r="GT397" s="83"/>
      <c r="GU397" s="83"/>
      <c r="GV397" s="83"/>
      <c r="GW397" s="83"/>
      <c r="GX397" s="83"/>
      <c r="GY397" s="83"/>
      <c r="GZ397" s="83"/>
      <c r="HA397" s="83"/>
      <c r="HB397" s="83"/>
      <c r="HC397" s="83"/>
      <c r="HD397" s="83"/>
      <c r="HE397" s="83"/>
      <c r="HF397" s="83"/>
      <c r="HG397" s="83"/>
      <c r="HH397" s="83"/>
      <c r="HI397" s="83"/>
      <c r="HJ397" s="83"/>
      <c r="HK397" s="83"/>
      <c r="HL397" s="83"/>
      <c r="HM397" s="83"/>
      <c r="HN397" s="83"/>
      <c r="HO397" s="83"/>
      <c r="HP397" s="83"/>
      <c r="HQ397" s="83"/>
      <c r="HR397" s="83"/>
      <c r="HS397" s="83"/>
      <c r="HT397" s="83"/>
      <c r="HU397" s="83"/>
      <c r="HV397" s="83"/>
      <c r="HW397" s="83"/>
      <c r="HX397" s="83"/>
      <c r="HY397" s="83"/>
      <c r="HZ397" s="83"/>
      <c r="IA397" s="83"/>
      <c r="IB397" s="83"/>
      <c r="IC397" s="83"/>
      <c r="ID397" s="83"/>
      <c r="IE397" s="83"/>
      <c r="IF397" s="83"/>
      <c r="IG397" s="83"/>
      <c r="IH397" s="83"/>
      <c r="II397" s="83"/>
      <c r="IJ397" s="83"/>
      <c r="IK397" s="83"/>
      <c r="IL397" s="83"/>
      <c r="IM397" s="83"/>
      <c r="IN397" s="83"/>
      <c r="IO397" s="83"/>
      <c r="IP397" s="83"/>
      <c r="IQ397" s="83"/>
      <c r="IR397" s="83"/>
      <c r="IS397" s="83"/>
      <c r="IT397" s="83"/>
      <c r="IU397" s="83"/>
      <c r="IV397" s="83"/>
      <c r="IW397" s="83"/>
      <c r="IX397" s="83"/>
      <c r="IY397" s="83"/>
      <c r="IZ397" s="83"/>
      <c r="JA397" s="83"/>
      <c r="JB397" s="83"/>
      <c r="JC397" s="83"/>
      <c r="JD397" s="83"/>
      <c r="JE397" s="83"/>
      <c r="JF397" s="83"/>
      <c r="JG397" s="83"/>
      <c r="JH397" s="83"/>
      <c r="JI397" s="83"/>
      <c r="JJ397" s="83"/>
      <c r="JK397" s="83"/>
      <c r="JL397" s="83"/>
      <c r="JM397" s="83"/>
      <c r="JN397" s="83"/>
      <c r="JO397" s="83"/>
      <c r="JP397" s="83"/>
      <c r="JQ397" s="83"/>
      <c r="JR397" s="83"/>
      <c r="JS397" s="83"/>
      <c r="JT397" s="83"/>
      <c r="JU397" s="83"/>
      <c r="JV397" s="83"/>
      <c r="JW397" s="83"/>
      <c r="JX397" s="83"/>
      <c r="JY397" s="83"/>
      <c r="JZ397" s="83"/>
      <c r="KA397" s="83"/>
      <c r="KB397" s="83"/>
      <c r="KC397" s="83"/>
      <c r="KD397" s="83"/>
      <c r="KE397" s="83"/>
      <c r="KF397" s="83"/>
      <c r="KG397" s="83"/>
      <c r="KH397" s="83"/>
      <c r="KI397" s="83"/>
      <c r="KJ397" s="83"/>
      <c r="KK397" s="83"/>
      <c r="KL397" s="83"/>
      <c r="KM397" s="83"/>
      <c r="KN397" s="83"/>
      <c r="KO397" s="83"/>
      <c r="KP397" s="83"/>
      <c r="KQ397" s="83"/>
      <c r="KR397" s="83"/>
      <c r="KS397" s="83"/>
      <c r="KT397" s="83"/>
      <c r="KU397" s="83"/>
      <c r="KV397" s="83"/>
      <c r="KW397" s="83"/>
      <c r="KX397" s="83"/>
      <c r="KY397" s="83"/>
      <c r="KZ397" s="83"/>
      <c r="LA397" s="83"/>
      <c r="LB397" s="83"/>
      <c r="LC397" s="83"/>
      <c r="LD397" s="83"/>
      <c r="LE397" s="83"/>
      <c r="LF397" s="83"/>
      <c r="LG397" s="83"/>
      <c r="LH397" s="83"/>
      <c r="LI397" s="83"/>
      <c r="LJ397" s="83"/>
      <c r="LK397" s="83"/>
      <c r="LL397" s="83"/>
      <c r="LM397" s="83"/>
      <c r="LN397" s="83"/>
      <c r="LO397" s="83"/>
      <c r="LP397" s="83"/>
      <c r="LQ397" s="83"/>
      <c r="LR397" s="83"/>
      <c r="LS397" s="83"/>
      <c r="LT397" s="83"/>
      <c r="LU397" s="83"/>
      <c r="LV397" s="83"/>
      <c r="LW397" s="83"/>
      <c r="LX397" s="83"/>
      <c r="LY397" s="83"/>
      <c r="LZ397" s="83"/>
      <c r="MA397" s="83"/>
      <c r="MB397" s="83"/>
      <c r="MC397" s="83"/>
      <c r="MD397" s="83"/>
      <c r="ME397" s="83"/>
      <c r="MF397" s="83"/>
      <c r="MG397" s="83"/>
      <c r="MH397" s="83"/>
      <c r="MI397" s="83"/>
      <c r="MJ397" s="83"/>
      <c r="MK397" s="83"/>
      <c r="ML397" s="83"/>
      <c r="MM397" s="83"/>
      <c r="MN397" s="83"/>
      <c r="MO397" s="83"/>
      <c r="MP397" s="83"/>
      <c r="MQ397" s="83"/>
      <c r="MR397" s="83"/>
      <c r="MS397" s="83"/>
      <c r="MT397" s="83"/>
      <c r="MU397" s="83"/>
      <c r="MV397" s="83"/>
      <c r="MW397" s="83"/>
      <c r="MX397" s="83"/>
      <c r="MY397" s="83"/>
      <c r="MZ397" s="83"/>
      <c r="NA397" s="83"/>
      <c r="NB397" s="83"/>
      <c r="NC397" s="83"/>
      <c r="ND397" s="83"/>
      <c r="NE397" s="83"/>
      <c r="NF397" s="83"/>
      <c r="NG397" s="83"/>
      <c r="NH397" s="83"/>
      <c r="NI397" s="83"/>
      <c r="NJ397" s="83"/>
      <c r="NK397" s="83"/>
      <c r="NL397" s="83"/>
      <c r="NM397" s="83"/>
      <c r="NN397" s="83"/>
      <c r="NO397" s="83"/>
      <c r="NP397" s="83"/>
      <c r="NQ397" s="83"/>
      <c r="NR397" s="83"/>
      <c r="NS397" s="83"/>
      <c r="NT397" s="83"/>
      <c r="NU397" s="83"/>
      <c r="NV397" s="83"/>
      <c r="NW397" s="83"/>
      <c r="NX397" s="83"/>
      <c r="NY397" s="83"/>
      <c r="NZ397" s="83"/>
      <c r="OA397" s="83"/>
      <c r="OB397" s="83"/>
      <c r="OC397" s="83"/>
      <c r="OD397" s="83"/>
      <c r="OE397" s="83"/>
      <c r="OF397" s="83"/>
      <c r="OG397" s="83"/>
      <c r="OH397" s="83"/>
      <c r="OI397" s="83"/>
      <c r="OJ397" s="83"/>
      <c r="OK397" s="83"/>
      <c r="OL397" s="83"/>
      <c r="OM397" s="83"/>
      <c r="ON397" s="83"/>
      <c r="OO397" s="83"/>
      <c r="OP397" s="83"/>
      <c r="OQ397" s="83"/>
      <c r="OR397" s="83"/>
      <c r="OS397" s="83"/>
      <c r="OT397" s="83"/>
      <c r="OU397" s="83"/>
      <c r="OV397" s="83"/>
      <c r="OW397" s="83"/>
      <c r="OX397" s="83"/>
      <c r="OY397" s="83"/>
      <c r="OZ397" s="83"/>
      <c r="PA397" s="83"/>
      <c r="PB397" s="83"/>
      <c r="PC397" s="83"/>
      <c r="PD397" s="83"/>
      <c r="PE397" s="83"/>
      <c r="PF397" s="83"/>
      <c r="PG397" s="83"/>
      <c r="PH397" s="83"/>
      <c r="PI397" s="83"/>
      <c r="PJ397" s="83"/>
      <c r="PK397" s="83"/>
      <c r="PL397" s="83"/>
      <c r="PM397" s="83"/>
      <c r="PN397" s="83"/>
      <c r="PO397" s="83"/>
      <c r="PP397" s="83"/>
      <c r="PQ397" s="83"/>
      <c r="PR397" s="83"/>
      <c r="PS397" s="83"/>
      <c r="PT397" s="83"/>
      <c r="PU397" s="83"/>
      <c r="PV397" s="83"/>
      <c r="PW397" s="83"/>
      <c r="PX397" s="83"/>
      <c r="PY397" s="83"/>
      <c r="PZ397" s="83"/>
      <c r="QA397" s="83"/>
      <c r="QB397" s="83"/>
      <c r="QC397" s="83"/>
      <c r="QD397" s="83"/>
      <c r="QE397" s="83"/>
      <c r="QF397" s="83"/>
      <c r="QG397" s="83"/>
      <c r="QH397" s="83"/>
      <c r="QI397" s="83"/>
      <c r="QJ397" s="83"/>
      <c r="QK397" s="83"/>
      <c r="QL397" s="83"/>
      <c r="QM397" s="83"/>
      <c r="QN397" s="83"/>
      <c r="QO397" s="83"/>
      <c r="QP397" s="83"/>
      <c r="QQ397" s="83"/>
      <c r="QR397" s="83"/>
      <c r="QS397" s="83"/>
      <c r="QT397" s="83"/>
      <c r="QU397" s="83"/>
      <c r="QV397" s="83"/>
      <c r="QW397" s="83"/>
      <c r="QX397" s="83"/>
      <c r="QY397" s="83"/>
      <c r="QZ397" s="83"/>
      <c r="RA397" s="83"/>
      <c r="RB397" s="83"/>
      <c r="RC397" s="83"/>
      <c r="RD397" s="83"/>
      <c r="RE397" s="83"/>
      <c r="RF397" s="83"/>
      <c r="RG397" s="83"/>
      <c r="RH397" s="83"/>
      <c r="RI397" s="83"/>
      <c r="RJ397" s="83"/>
      <c r="RK397" s="83"/>
      <c r="RL397" s="83"/>
      <c r="RM397" s="83"/>
      <c r="RN397" s="83"/>
      <c r="RO397" s="83"/>
      <c r="RP397" s="83"/>
      <c r="RQ397" s="83"/>
      <c r="RR397" s="83"/>
      <c r="RS397" s="83"/>
      <c r="RT397" s="83"/>
      <c r="RU397" s="83"/>
      <c r="RV397" s="83"/>
      <c r="RW397" s="83"/>
      <c r="RX397" s="83"/>
      <c r="RY397" s="83"/>
      <c r="RZ397" s="83"/>
      <c r="SA397" s="83"/>
      <c r="SB397" s="83"/>
      <c r="SC397" s="83"/>
      <c r="SD397" s="83"/>
      <c r="SE397" s="83"/>
      <c r="SF397" s="83"/>
      <c r="SG397" s="83"/>
      <c r="SH397" s="83"/>
      <c r="SI397" s="83"/>
      <c r="SJ397" s="83"/>
      <c r="SK397" s="83"/>
      <c r="SL397" s="83"/>
      <c r="SM397" s="83"/>
      <c r="SN397" s="83"/>
      <c r="SO397" s="83"/>
      <c r="SP397" s="83"/>
      <c r="SQ397" s="83"/>
      <c r="SR397" s="83"/>
      <c r="SS397" s="83"/>
      <c r="ST397" s="83"/>
      <c r="SU397" s="83"/>
      <c r="SV397" s="83"/>
      <c r="SW397" s="83"/>
      <c r="SX397" s="83"/>
      <c r="SY397" s="83"/>
      <c r="SZ397" s="83"/>
      <c r="TA397" s="83"/>
      <c r="TB397" s="83"/>
      <c r="TC397" s="83"/>
      <c r="TD397" s="83"/>
      <c r="TE397" s="83"/>
      <c r="TF397" s="83"/>
      <c r="TG397" s="83"/>
      <c r="TH397" s="83"/>
      <c r="TI397" s="83"/>
      <c r="TJ397" s="83"/>
      <c r="TK397" s="83"/>
      <c r="TL397" s="83"/>
      <c r="TM397" s="83"/>
      <c r="TN397" s="83"/>
      <c r="TO397" s="83"/>
      <c r="TP397" s="83"/>
      <c r="TQ397" s="83"/>
      <c r="TR397" s="83"/>
      <c r="TS397" s="83"/>
      <c r="TT397" s="83"/>
      <c r="TU397" s="83"/>
      <c r="TV397" s="83"/>
      <c r="TW397" s="83"/>
      <c r="TX397" s="83"/>
      <c r="TY397" s="83"/>
      <c r="TZ397" s="83"/>
      <c r="UA397" s="83"/>
      <c r="UB397" s="83"/>
      <c r="UC397" s="83"/>
      <c r="UD397" s="83"/>
      <c r="UE397" s="83"/>
      <c r="UF397" s="83"/>
      <c r="UG397" s="83"/>
      <c r="UH397" s="83"/>
      <c r="UI397" s="83"/>
      <c r="UJ397" s="83"/>
      <c r="UK397" s="83"/>
      <c r="UL397" s="83"/>
      <c r="UM397" s="83"/>
      <c r="UN397" s="83"/>
      <c r="UO397" s="83"/>
      <c r="UP397" s="83"/>
      <c r="UQ397" s="83"/>
      <c r="UR397" s="83"/>
      <c r="US397" s="83"/>
      <c r="UT397" s="83"/>
      <c r="UU397" s="83"/>
      <c r="UV397" s="83"/>
      <c r="UW397" s="83"/>
      <c r="UX397" s="83"/>
      <c r="UY397" s="83"/>
      <c r="UZ397" s="83"/>
      <c r="VA397" s="83"/>
      <c r="VB397" s="83"/>
      <c r="VC397" s="83"/>
      <c r="VD397" s="83"/>
      <c r="VE397" s="83"/>
      <c r="VF397" s="83"/>
      <c r="VG397" s="83"/>
      <c r="VH397" s="83"/>
      <c r="VI397" s="83"/>
      <c r="VJ397" s="83"/>
      <c r="VK397" s="83"/>
      <c r="VL397" s="83"/>
      <c r="VM397" s="83"/>
      <c r="VN397" s="83"/>
      <c r="VO397" s="83"/>
      <c r="VP397" s="83"/>
      <c r="VQ397" s="83"/>
      <c r="VR397" s="83"/>
      <c r="VS397" s="83"/>
      <c r="VT397" s="83"/>
      <c r="VU397" s="83"/>
      <c r="VV397" s="83"/>
      <c r="VW397" s="83"/>
      <c r="VX397" s="83"/>
      <c r="VY397" s="83"/>
      <c r="VZ397" s="83"/>
      <c r="WA397" s="83"/>
      <c r="WB397" s="83"/>
      <c r="WC397" s="83"/>
      <c r="WD397" s="83"/>
      <c r="WE397" s="83"/>
      <c r="WF397" s="83"/>
      <c r="WG397" s="83"/>
      <c r="WH397" s="83"/>
      <c r="WI397" s="83"/>
      <c r="WJ397" s="83"/>
      <c r="WK397" s="83"/>
      <c r="WL397" s="83"/>
      <c r="WM397" s="83"/>
      <c r="WN397" s="83"/>
      <c r="WO397" s="83"/>
      <c r="WP397" s="83"/>
      <c r="WQ397" s="83"/>
      <c r="WR397" s="83"/>
      <c r="WS397" s="83"/>
      <c r="WT397" s="83"/>
      <c r="WU397" s="83"/>
      <c r="WV397" s="83"/>
      <c r="WW397" s="83"/>
      <c r="WX397" s="83"/>
      <c r="WY397" s="83"/>
      <c r="WZ397" s="83"/>
      <c r="XA397" s="83"/>
      <c r="XB397" s="83"/>
      <c r="XC397" s="83"/>
      <c r="XD397" s="83"/>
      <c r="XE397" s="83"/>
      <c r="XF397" s="83"/>
      <c r="XG397" s="83"/>
      <c r="XH397" s="83"/>
      <c r="XI397" s="83"/>
      <c r="XJ397" s="83"/>
      <c r="XK397" s="83"/>
      <c r="XL397" s="83"/>
      <c r="XM397" s="83"/>
      <c r="XN397" s="83"/>
      <c r="XO397" s="83"/>
      <c r="XP397" s="83"/>
      <c r="XQ397" s="83"/>
      <c r="XR397" s="83"/>
      <c r="XS397" s="83"/>
      <c r="XT397" s="83"/>
      <c r="XU397" s="83"/>
      <c r="XV397" s="83"/>
      <c r="XW397" s="83"/>
      <c r="XX397" s="83"/>
      <c r="XY397" s="83"/>
      <c r="XZ397" s="83"/>
      <c r="YA397" s="83"/>
      <c r="YB397" s="83"/>
      <c r="YC397" s="83"/>
      <c r="YD397" s="83"/>
      <c r="YE397" s="83"/>
      <c r="YF397" s="83"/>
      <c r="YG397" s="83"/>
      <c r="YH397" s="83"/>
      <c r="YI397" s="83"/>
      <c r="YJ397" s="83"/>
      <c r="YK397" s="83"/>
      <c r="YL397" s="83"/>
      <c r="YM397" s="83"/>
      <c r="YN397" s="83"/>
      <c r="YO397" s="83"/>
      <c r="YP397" s="83"/>
      <c r="YQ397" s="83"/>
      <c r="YR397" s="83"/>
      <c r="YS397" s="83"/>
      <c r="YT397" s="83"/>
      <c r="YU397" s="83"/>
      <c r="YV397" s="83"/>
      <c r="YW397" s="83"/>
      <c r="YX397" s="83"/>
      <c r="YY397" s="83"/>
      <c r="YZ397" s="83"/>
      <c r="ZA397" s="83"/>
      <c r="ZB397" s="83"/>
      <c r="ZC397" s="83"/>
      <c r="ZD397" s="83"/>
      <c r="ZE397" s="83"/>
      <c r="ZF397" s="83"/>
      <c r="ZG397" s="83"/>
      <c r="ZH397" s="83"/>
      <c r="ZI397" s="83"/>
      <c r="ZJ397" s="83"/>
      <c r="ZK397" s="83"/>
      <c r="ZL397" s="83"/>
      <c r="ZM397" s="83"/>
      <c r="ZN397" s="83"/>
      <c r="ZO397" s="83"/>
      <c r="ZP397" s="83"/>
      <c r="ZQ397" s="83"/>
      <c r="ZR397" s="83"/>
      <c r="ZS397" s="83"/>
      <c r="ZT397" s="83"/>
      <c r="ZU397" s="83"/>
      <c r="ZV397" s="83"/>
      <c r="ZW397" s="83"/>
      <c r="ZX397" s="83"/>
      <c r="ZY397" s="83"/>
      <c r="ZZ397" s="83"/>
      <c r="AAA397" s="83"/>
      <c r="AAB397" s="83"/>
      <c r="AAC397" s="83"/>
      <c r="AAD397" s="83"/>
      <c r="AAE397" s="83"/>
      <c r="AAF397" s="83"/>
      <c r="AAG397" s="83"/>
      <c r="AAH397" s="83"/>
      <c r="AAI397" s="83"/>
      <c r="AAJ397" s="83"/>
      <c r="AAK397" s="83"/>
      <c r="AAL397" s="83"/>
      <c r="AAM397" s="83"/>
      <c r="AAN397" s="83"/>
      <c r="AAO397" s="83"/>
      <c r="AAP397" s="83"/>
      <c r="AAQ397" s="83"/>
      <c r="AAR397" s="83"/>
      <c r="AAS397" s="83"/>
      <c r="AAT397" s="83"/>
      <c r="AAU397" s="83"/>
      <c r="AAV397" s="83"/>
      <c r="AAW397" s="83"/>
      <c r="AAX397" s="83"/>
      <c r="AAY397" s="83"/>
      <c r="AAZ397" s="83"/>
      <c r="ABA397" s="83"/>
      <c r="ABB397" s="83"/>
      <c r="ABC397" s="83"/>
      <c r="ABD397" s="83"/>
      <c r="ABE397" s="83"/>
      <c r="ABF397" s="83"/>
      <c r="ABG397" s="83"/>
      <c r="ABH397" s="83"/>
      <c r="ABI397" s="83"/>
      <c r="ABJ397" s="83"/>
      <c r="ABK397" s="83"/>
      <c r="ABL397" s="83"/>
      <c r="ABM397" s="83"/>
      <c r="ABN397" s="83"/>
      <c r="ABO397" s="83"/>
      <c r="ABP397" s="83"/>
      <c r="ABQ397" s="83"/>
      <c r="ABR397" s="83"/>
      <c r="ABS397" s="83"/>
      <c r="ABT397" s="83"/>
      <c r="ABU397" s="83"/>
      <c r="ABV397" s="83"/>
      <c r="ABW397" s="83"/>
      <c r="ABX397" s="83"/>
      <c r="ABY397" s="83"/>
      <c r="ABZ397" s="83"/>
      <c r="ACA397" s="83"/>
      <c r="ACB397" s="83"/>
      <c r="ACC397" s="83"/>
      <c r="ACD397" s="83"/>
      <c r="ACE397" s="83"/>
      <c r="ACF397" s="83"/>
      <c r="ACG397" s="83"/>
      <c r="ACH397" s="83"/>
      <c r="ACI397" s="83"/>
      <c r="ACJ397" s="83"/>
      <c r="ACK397" s="83"/>
      <c r="ACL397" s="83"/>
      <c r="ACM397" s="83"/>
      <c r="ACN397" s="83"/>
      <c r="ACO397" s="83"/>
      <c r="ACP397" s="83"/>
      <c r="ACQ397" s="83"/>
      <c r="ACR397" s="83"/>
      <c r="ACS397" s="83"/>
      <c r="ACT397" s="83"/>
      <c r="ACU397" s="83"/>
      <c r="ACV397" s="83"/>
      <c r="ACW397" s="83"/>
      <c r="ACX397" s="83"/>
      <c r="ACY397" s="83"/>
      <c r="ACZ397" s="83"/>
      <c r="ADA397" s="83"/>
      <c r="ADB397" s="83"/>
      <c r="ADC397" s="83"/>
      <c r="ADD397" s="83"/>
      <c r="ADE397" s="83"/>
      <c r="ADF397" s="83"/>
      <c r="ADG397" s="83"/>
      <c r="ADH397" s="83"/>
      <c r="ADI397" s="83"/>
      <c r="ADJ397" s="83"/>
      <c r="ADK397" s="83"/>
      <c r="ADL397" s="83"/>
      <c r="ADM397" s="83"/>
      <c r="ADN397" s="83"/>
      <c r="ADO397" s="83"/>
      <c r="ADP397" s="83"/>
      <c r="ADQ397" s="83"/>
      <c r="ADR397" s="83"/>
      <c r="ADS397" s="83"/>
      <c r="ADT397" s="83"/>
      <c r="ADU397" s="83"/>
      <c r="ADV397" s="83"/>
      <c r="ADW397" s="83"/>
      <c r="ADX397" s="83"/>
      <c r="ADY397" s="83"/>
      <c r="ADZ397" s="83"/>
      <c r="AEA397" s="83"/>
      <c r="AEB397" s="83"/>
      <c r="AEC397" s="83"/>
      <c r="AED397" s="83"/>
      <c r="AEE397" s="83"/>
      <c r="AEF397" s="83"/>
      <c r="AEG397" s="83"/>
      <c r="AEH397" s="83"/>
      <c r="AEI397" s="83"/>
      <c r="AEJ397" s="83"/>
      <c r="AEK397" s="83"/>
      <c r="AEL397" s="83"/>
      <c r="AEM397" s="83"/>
      <c r="AEN397" s="83"/>
      <c r="AEO397" s="83"/>
      <c r="AEP397" s="83"/>
      <c r="AEQ397" s="83"/>
      <c r="AER397" s="83"/>
      <c r="AES397" s="83"/>
      <c r="AET397" s="83"/>
      <c r="AEU397" s="83"/>
      <c r="AEV397" s="83"/>
      <c r="AEW397" s="83"/>
      <c r="AEX397" s="83"/>
      <c r="AEY397" s="83"/>
      <c r="AEZ397" s="83"/>
      <c r="AFA397" s="83"/>
      <c r="AFB397" s="83"/>
      <c r="AFC397" s="83"/>
      <c r="AFD397" s="83"/>
      <c r="AFE397" s="83"/>
      <c r="AFF397" s="83"/>
      <c r="AFG397" s="83"/>
      <c r="AFH397" s="83"/>
      <c r="AFI397" s="83"/>
      <c r="AFJ397" s="83"/>
      <c r="AFK397" s="83"/>
      <c r="AFL397" s="83"/>
      <c r="AFM397" s="83"/>
      <c r="AFN397" s="83"/>
      <c r="AFO397" s="83"/>
      <c r="AFP397" s="83"/>
      <c r="AFQ397" s="83"/>
      <c r="AFR397" s="83"/>
      <c r="AFS397" s="83"/>
      <c r="AFT397" s="83"/>
      <c r="AFU397" s="83"/>
      <c r="AFV397" s="83"/>
      <c r="AFW397" s="83"/>
      <c r="AFX397" s="83"/>
      <c r="AFY397" s="83"/>
      <c r="AFZ397" s="83"/>
      <c r="AGA397" s="83"/>
      <c r="AGB397" s="83"/>
      <c r="AGC397" s="83"/>
      <c r="AGD397" s="83"/>
      <c r="AGE397" s="83"/>
      <c r="AGF397" s="83"/>
      <c r="AGG397" s="83"/>
      <c r="AGH397" s="83"/>
      <c r="AGI397" s="83"/>
      <c r="AGJ397" s="83"/>
      <c r="AGK397" s="83"/>
      <c r="AGL397" s="83"/>
      <c r="AGM397" s="83"/>
      <c r="AGN397" s="83"/>
      <c r="AGO397" s="83"/>
      <c r="AGP397" s="83"/>
      <c r="AGQ397" s="83"/>
      <c r="AGR397" s="83"/>
      <c r="AGS397" s="83"/>
      <c r="AGT397" s="83"/>
      <c r="AGU397" s="83"/>
      <c r="AGV397" s="83"/>
      <c r="AGW397" s="83"/>
      <c r="AGX397" s="83"/>
      <c r="AGY397" s="83"/>
      <c r="AGZ397" s="83"/>
      <c r="AHA397" s="83"/>
      <c r="AHB397" s="83"/>
      <c r="AHC397" s="83"/>
      <c r="AHD397" s="83"/>
      <c r="AHE397" s="83"/>
      <c r="AHF397" s="83"/>
      <c r="AHG397" s="83"/>
      <c r="AHH397" s="83"/>
      <c r="AHI397" s="83"/>
      <c r="AHJ397" s="83"/>
      <c r="AHK397" s="83"/>
      <c r="AHL397" s="83"/>
      <c r="AHM397" s="83"/>
      <c r="AHN397" s="83"/>
      <c r="AHO397" s="83"/>
      <c r="AHP397" s="83"/>
      <c r="AHQ397" s="83"/>
      <c r="AHR397" s="83"/>
      <c r="AHS397" s="83"/>
      <c r="AHT397" s="83"/>
      <c r="AHU397" s="83"/>
      <c r="AHV397" s="83"/>
      <c r="AHW397" s="83"/>
      <c r="AHX397" s="83"/>
      <c r="AHY397" s="83"/>
      <c r="AHZ397" s="83"/>
      <c r="AIA397" s="83"/>
      <c r="AIB397" s="83"/>
      <c r="AIC397" s="83"/>
      <c r="AID397" s="83"/>
      <c r="AIE397" s="83"/>
      <c r="AIF397" s="83"/>
      <c r="AIG397" s="83"/>
      <c r="AIH397" s="83"/>
      <c r="AII397" s="83"/>
      <c r="AIJ397" s="83"/>
      <c r="AIK397" s="83"/>
      <c r="AIL397" s="83"/>
      <c r="AIM397" s="83"/>
      <c r="AIN397" s="83"/>
      <c r="AIO397" s="83"/>
      <c r="AIP397" s="83"/>
      <c r="AIQ397" s="83"/>
      <c r="AIR397" s="83"/>
      <c r="AIS397" s="83"/>
      <c r="AIT397" s="83"/>
      <c r="AIU397" s="83"/>
      <c r="AIV397" s="83"/>
      <c r="AIW397" s="83"/>
      <c r="AIX397" s="83"/>
      <c r="AIY397" s="83"/>
      <c r="AIZ397" s="83"/>
      <c r="AJA397" s="83"/>
      <c r="AJB397" s="83"/>
      <c r="AJC397" s="83"/>
      <c r="AJD397" s="83"/>
      <c r="AJE397" s="83"/>
      <c r="AJF397" s="83"/>
      <c r="AJG397" s="83"/>
      <c r="AJH397" s="83"/>
      <c r="AJI397" s="83"/>
      <c r="AJJ397" s="83"/>
      <c r="AJK397" s="83"/>
      <c r="AJL397" s="83"/>
      <c r="AJM397" s="83"/>
      <c r="AJN397" s="83"/>
      <c r="AJO397" s="83"/>
      <c r="AJP397" s="83"/>
      <c r="AJQ397" s="83"/>
      <c r="AJR397" s="83"/>
      <c r="AJS397" s="83"/>
      <c r="AJT397" s="83"/>
      <c r="AJU397" s="83"/>
      <c r="AJV397" s="83"/>
      <c r="AJW397" s="83"/>
      <c r="AJX397" s="83"/>
      <c r="AJY397" s="83"/>
      <c r="AJZ397" s="83"/>
      <c r="AKA397" s="83"/>
      <c r="AKB397" s="83"/>
      <c r="AKC397" s="83"/>
      <c r="AKD397" s="83"/>
      <c r="AKE397" s="83"/>
      <c r="AKF397" s="83"/>
      <c r="AKG397" s="83"/>
      <c r="AKH397" s="83"/>
      <c r="AKI397" s="83"/>
      <c r="AKJ397" s="83"/>
      <c r="AKK397" s="83"/>
      <c r="AKL397" s="83"/>
      <c r="AKM397" s="83"/>
      <c r="AKN397" s="83"/>
      <c r="AKO397" s="83"/>
      <c r="AKP397" s="83"/>
      <c r="AKQ397" s="83"/>
      <c r="AKR397" s="83"/>
      <c r="AKS397" s="83"/>
      <c r="AKT397" s="83"/>
      <c r="AKU397" s="83"/>
      <c r="AKV397" s="83"/>
      <c r="AKW397" s="83"/>
      <c r="AKX397" s="83"/>
      <c r="AKY397" s="83"/>
      <c r="AKZ397" s="83"/>
      <c r="ALA397" s="83"/>
      <c r="ALB397" s="83"/>
      <c r="ALC397" s="83"/>
      <c r="ALD397" s="83"/>
      <c r="ALE397" s="83"/>
      <c r="ALF397" s="83"/>
      <c r="ALG397" s="83"/>
      <c r="ALH397" s="83"/>
      <c r="ALI397" s="83"/>
      <c r="ALJ397" s="83"/>
      <c r="ALK397" s="83"/>
      <c r="ALL397" s="83"/>
      <c r="ALM397" s="83"/>
      <c r="ALN397" s="83"/>
      <c r="ALO397" s="83"/>
      <c r="ALP397" s="83"/>
      <c r="ALQ397" s="83"/>
      <c r="ALR397" s="83"/>
      <c r="ALS397" s="83"/>
      <c r="ALT397" s="83"/>
      <c r="ALU397" s="83"/>
      <c r="ALV397" s="83"/>
      <c r="ALW397" s="83"/>
      <c r="ALX397" s="83"/>
      <c r="ALY397" s="83"/>
      <c r="ALZ397" s="83"/>
      <c r="AMA397" s="83"/>
      <c r="AMB397" s="83"/>
      <c r="AMC397" s="83"/>
      <c r="AMD397" s="83"/>
      <c r="AME397" s="83"/>
      <c r="AMF397" s="83"/>
      <c r="AMG397" s="83"/>
      <c r="AMH397" s="83"/>
      <c r="AMI397" s="83"/>
      <c r="AMJ397" s="83"/>
    </row>
    <row r="398" spans="1:1024" x14ac:dyDescent="0.3">
      <c r="D398" s="37"/>
      <c r="E398" s="52"/>
      <c r="F398" s="71"/>
      <c r="O398" s="78"/>
    </row>
    <row r="399" spans="1:1024" x14ac:dyDescent="0.3">
      <c r="D399" s="37"/>
      <c r="E399" s="52"/>
      <c r="F399" s="71"/>
      <c r="O399" s="78"/>
    </row>
    <row r="400" spans="1:1024" x14ac:dyDescent="0.3">
      <c r="D400" s="37"/>
      <c r="E400" s="52"/>
      <c r="F400" s="71"/>
      <c r="O400" s="78"/>
    </row>
    <row r="401" spans="1:15" x14ac:dyDescent="0.3">
      <c r="A401" s="152" t="s">
        <v>187</v>
      </c>
      <c r="B401" s="152"/>
      <c r="C401" s="152"/>
      <c r="D401" s="152"/>
      <c r="E401" s="152"/>
      <c r="F401" s="152"/>
      <c r="G401" s="152"/>
      <c r="H401" s="152"/>
      <c r="I401" s="152"/>
      <c r="J401" s="152"/>
      <c r="K401" s="152"/>
      <c r="L401" s="152"/>
      <c r="M401" s="152"/>
      <c r="N401" s="152"/>
      <c r="O401" s="152"/>
    </row>
    <row r="402" spans="1:15" x14ac:dyDescent="0.3">
      <c r="D402" s="37"/>
      <c r="E402" s="52"/>
      <c r="F402" s="71"/>
      <c r="O402" s="78"/>
    </row>
    <row r="403" spans="1:15" x14ac:dyDescent="0.3">
      <c r="D403" s="37"/>
      <c r="E403" s="52"/>
      <c r="F403" s="71"/>
      <c r="O403" s="78"/>
    </row>
    <row r="404" spans="1:15" x14ac:dyDescent="0.3">
      <c r="D404" s="37"/>
      <c r="E404" s="52"/>
      <c r="F404" s="71"/>
      <c r="O404" s="78"/>
    </row>
    <row r="405" spans="1:15" x14ac:dyDescent="0.3">
      <c r="D405" s="37"/>
      <c r="E405" s="52"/>
      <c r="F405" s="71"/>
      <c r="O405" s="78"/>
    </row>
  </sheetData>
  <autoFilter ref="A15:O396" xr:uid="{00000000-0009-0000-0000-000001000000}"/>
  <mergeCells count="603">
    <mergeCell ref="A330:A334"/>
    <mergeCell ref="B330:B334"/>
    <mergeCell ref="F1:O1"/>
    <mergeCell ref="F3:O3"/>
    <mergeCell ref="F5:O5"/>
    <mergeCell ref="A9:O9"/>
    <mergeCell ref="A10:O10"/>
    <mergeCell ref="A14:A15"/>
    <mergeCell ref="B14:B15"/>
    <mergeCell ref="C14:C15"/>
    <mergeCell ref="D14:O14"/>
    <mergeCell ref="H49:H50"/>
    <mergeCell ref="I49:I50"/>
    <mergeCell ref="J49:J50"/>
    <mergeCell ref="K49:K50"/>
    <mergeCell ref="L49:L50"/>
    <mergeCell ref="M49:M50"/>
    <mergeCell ref="N49:N50"/>
    <mergeCell ref="A16:A34"/>
    <mergeCell ref="B16:B34"/>
    <mergeCell ref="A35:A44"/>
    <mergeCell ref="B35:B44"/>
    <mergeCell ref="A45:A52"/>
    <mergeCell ref="B45:B52"/>
    <mergeCell ref="C49:C50"/>
    <mergeCell ref="D49:D50"/>
    <mergeCell ref="E49:E50"/>
    <mergeCell ref="D67:D68"/>
    <mergeCell ref="E67:E68"/>
    <mergeCell ref="F67:F68"/>
    <mergeCell ref="A63:A68"/>
    <mergeCell ref="B63:B68"/>
    <mergeCell ref="C67:C68"/>
    <mergeCell ref="G67:G68"/>
    <mergeCell ref="H67:H68"/>
    <mergeCell ref="I67:I68"/>
    <mergeCell ref="O49:O50"/>
    <mergeCell ref="A53:A62"/>
    <mergeCell ref="B53:B62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F49:F50"/>
    <mergeCell ref="G49:G50"/>
    <mergeCell ref="M67:M68"/>
    <mergeCell ref="N67:N68"/>
    <mergeCell ref="O67:O68"/>
    <mergeCell ref="A69:A76"/>
    <mergeCell ref="B69:B76"/>
    <mergeCell ref="C73:C74"/>
    <mergeCell ref="D73:D74"/>
    <mergeCell ref="E73:E74"/>
    <mergeCell ref="F73:F74"/>
    <mergeCell ref="G73:G74"/>
    <mergeCell ref="H73:H74"/>
    <mergeCell ref="I73:I74"/>
    <mergeCell ref="J67:J68"/>
    <mergeCell ref="K67:K68"/>
    <mergeCell ref="L67:L68"/>
    <mergeCell ref="J85:J86"/>
    <mergeCell ref="K85:K86"/>
    <mergeCell ref="L85:L86"/>
    <mergeCell ref="M85:M86"/>
    <mergeCell ref="N85:N86"/>
    <mergeCell ref="O85:O86"/>
    <mergeCell ref="J79:J80"/>
    <mergeCell ref="K79:K80"/>
    <mergeCell ref="L79:L80"/>
    <mergeCell ref="M79:M80"/>
    <mergeCell ref="N79:N80"/>
    <mergeCell ref="O79:O80"/>
    <mergeCell ref="J73:J74"/>
    <mergeCell ref="K73:K74"/>
    <mergeCell ref="L73:L74"/>
    <mergeCell ref="M73:M74"/>
    <mergeCell ref="N73:N74"/>
    <mergeCell ref="O73:O74"/>
    <mergeCell ref="B77:B80"/>
    <mergeCell ref="M95:M96"/>
    <mergeCell ref="N95:N96"/>
    <mergeCell ref="O95:O96"/>
    <mergeCell ref="J95:J96"/>
    <mergeCell ref="K95:K96"/>
    <mergeCell ref="L95:L96"/>
    <mergeCell ref="A83:A92"/>
    <mergeCell ref="B83:B92"/>
    <mergeCell ref="C85:C86"/>
    <mergeCell ref="D85:D86"/>
    <mergeCell ref="E85:E86"/>
    <mergeCell ref="F85:F86"/>
    <mergeCell ref="G85:G86"/>
    <mergeCell ref="H85:H86"/>
    <mergeCell ref="I85:I86"/>
    <mergeCell ref="A77:A80"/>
    <mergeCell ref="C79:C80"/>
    <mergeCell ref="D79:D80"/>
    <mergeCell ref="G91:G92"/>
    <mergeCell ref="A93:A100"/>
    <mergeCell ref="B93:B100"/>
    <mergeCell ref="C95:C96"/>
    <mergeCell ref="J98:J99"/>
    <mergeCell ref="H98:H99"/>
    <mergeCell ref="I98:I99"/>
    <mergeCell ref="D95:D96"/>
    <mergeCell ref="E95:E96"/>
    <mergeCell ref="F95:F96"/>
    <mergeCell ref="G95:G96"/>
    <mergeCell ref="H95:H96"/>
    <mergeCell ref="I95:I96"/>
    <mergeCell ref="E79:E80"/>
    <mergeCell ref="F79:F80"/>
    <mergeCell ref="G79:G80"/>
    <mergeCell ref="H79:H80"/>
    <mergeCell ref="I79:I80"/>
    <mergeCell ref="G98:G99"/>
    <mergeCell ref="M98:M99"/>
    <mergeCell ref="N98:N99"/>
    <mergeCell ref="O98:O99"/>
    <mergeCell ref="K98:K99"/>
    <mergeCell ref="L98:L99"/>
    <mergeCell ref="K112:K113"/>
    <mergeCell ref="L112:L113"/>
    <mergeCell ref="M112:M113"/>
    <mergeCell ref="N112:N113"/>
    <mergeCell ref="O112:O113"/>
    <mergeCell ref="K115:K116"/>
    <mergeCell ref="L115:L116"/>
    <mergeCell ref="M115:M116"/>
    <mergeCell ref="N115:N116"/>
    <mergeCell ref="O115:O116"/>
    <mergeCell ref="C112:C113"/>
    <mergeCell ref="D112:D113"/>
    <mergeCell ref="E112:E113"/>
    <mergeCell ref="F112:F113"/>
    <mergeCell ref="G112:G113"/>
    <mergeCell ref="E115:E116"/>
    <mergeCell ref="F115:F116"/>
    <mergeCell ref="G115:G116"/>
    <mergeCell ref="H115:H116"/>
    <mergeCell ref="I115:I116"/>
    <mergeCell ref="J115:J116"/>
    <mergeCell ref="D115:D116"/>
    <mergeCell ref="H112:H113"/>
    <mergeCell ref="I112:I113"/>
    <mergeCell ref="J112:J113"/>
    <mergeCell ref="A101:A109"/>
    <mergeCell ref="B101:B109"/>
    <mergeCell ref="A110:A117"/>
    <mergeCell ref="B110:B117"/>
    <mergeCell ref="C115:C116"/>
    <mergeCell ref="C98:C99"/>
    <mergeCell ref="D98:D99"/>
    <mergeCell ref="E98:E99"/>
    <mergeCell ref="F98:F99"/>
    <mergeCell ref="O117:O118"/>
    <mergeCell ref="A119:A127"/>
    <mergeCell ref="B119:B127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K124:K125"/>
    <mergeCell ref="L124:L125"/>
    <mergeCell ref="M124:M125"/>
    <mergeCell ref="N124:N125"/>
    <mergeCell ref="O124:O125"/>
    <mergeCell ref="A128:A135"/>
    <mergeCell ref="B128:B135"/>
    <mergeCell ref="C130:C131"/>
    <mergeCell ref="D130:D131"/>
    <mergeCell ref="E130:E131"/>
    <mergeCell ref="F130:F131"/>
    <mergeCell ref="G130:G131"/>
    <mergeCell ref="H130:H131"/>
    <mergeCell ref="I130:I131"/>
    <mergeCell ref="M130:M131"/>
    <mergeCell ref="N130:N131"/>
    <mergeCell ref="O130:O131"/>
    <mergeCell ref="C133:C134"/>
    <mergeCell ref="D133:D134"/>
    <mergeCell ref="E133:E134"/>
    <mergeCell ref="F133:F134"/>
    <mergeCell ref="G133:G134"/>
    <mergeCell ref="H133:H134"/>
    <mergeCell ref="I133:I134"/>
    <mergeCell ref="J133:J134"/>
    <mergeCell ref="K133:K134"/>
    <mergeCell ref="L133:L134"/>
    <mergeCell ref="M133:M134"/>
    <mergeCell ref="N133:N134"/>
    <mergeCell ref="O133:O134"/>
    <mergeCell ref="J130:J131"/>
    <mergeCell ref="K130:K131"/>
    <mergeCell ref="L130:L131"/>
    <mergeCell ref="A137:A149"/>
    <mergeCell ref="B137:B149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K139:K140"/>
    <mergeCell ref="L139:L140"/>
    <mergeCell ref="M139:M140"/>
    <mergeCell ref="N139:N140"/>
    <mergeCell ref="O139:O140"/>
    <mergeCell ref="A150:A159"/>
    <mergeCell ref="B150:B159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O152:O153"/>
    <mergeCell ref="C155:C156"/>
    <mergeCell ref="D155:D156"/>
    <mergeCell ref="E155:E156"/>
    <mergeCell ref="O155:O156"/>
    <mergeCell ref="J162:J163"/>
    <mergeCell ref="K162:K163"/>
    <mergeCell ref="L162:L163"/>
    <mergeCell ref="M162:M163"/>
    <mergeCell ref="N162:N163"/>
    <mergeCell ref="O162:O163"/>
    <mergeCell ref="A164:A168"/>
    <mergeCell ref="B164:B168"/>
    <mergeCell ref="H162:H163"/>
    <mergeCell ref="I162:I163"/>
    <mergeCell ref="F155:F156"/>
    <mergeCell ref="G155:G156"/>
    <mergeCell ref="H155:H156"/>
    <mergeCell ref="I155:I156"/>
    <mergeCell ref="J155:J156"/>
    <mergeCell ref="K155:K156"/>
    <mergeCell ref="L155:L156"/>
    <mergeCell ref="M155:M156"/>
    <mergeCell ref="N155:N156"/>
    <mergeCell ref="A169:A175"/>
    <mergeCell ref="B169:B175"/>
    <mergeCell ref="A160:A163"/>
    <mergeCell ref="B160:B163"/>
    <mergeCell ref="C162:C163"/>
    <mergeCell ref="D162:D163"/>
    <mergeCell ref="E162:E163"/>
    <mergeCell ref="F162:F163"/>
    <mergeCell ref="G162:G163"/>
    <mergeCell ref="A176:A181"/>
    <mergeCell ref="B176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A182:A188"/>
    <mergeCell ref="B182:B188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K184:K185"/>
    <mergeCell ref="L184:L185"/>
    <mergeCell ref="M184:M185"/>
    <mergeCell ref="N184:N185"/>
    <mergeCell ref="O184:O185"/>
    <mergeCell ref="C187:C188"/>
    <mergeCell ref="D187:D188"/>
    <mergeCell ref="E187:E188"/>
    <mergeCell ref="F187:F188"/>
    <mergeCell ref="G187:G188"/>
    <mergeCell ref="H187:H188"/>
    <mergeCell ref="I187:I188"/>
    <mergeCell ref="J187:J188"/>
    <mergeCell ref="K187:K188"/>
    <mergeCell ref="L187:L188"/>
    <mergeCell ref="M187:M188"/>
    <mergeCell ref="N187:N188"/>
    <mergeCell ref="O187:O188"/>
    <mergeCell ref="A189:A193"/>
    <mergeCell ref="B189:B193"/>
    <mergeCell ref="A194:A204"/>
    <mergeCell ref="B194:B204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O196:O197"/>
    <mergeCell ref="C201:C202"/>
    <mergeCell ref="D201:D202"/>
    <mergeCell ref="E201:E202"/>
    <mergeCell ref="F201:F202"/>
    <mergeCell ref="G201:G202"/>
    <mergeCell ref="H201:H202"/>
    <mergeCell ref="I201:I202"/>
    <mergeCell ref="J201:J202"/>
    <mergeCell ref="K201:K202"/>
    <mergeCell ref="L201:L202"/>
    <mergeCell ref="M201:M202"/>
    <mergeCell ref="N201:N202"/>
    <mergeCell ref="O201:O202"/>
    <mergeCell ref="A205:A210"/>
    <mergeCell ref="B205:B206"/>
    <mergeCell ref="B207:B210"/>
    <mergeCell ref="C209:C210"/>
    <mergeCell ref="D209:D210"/>
    <mergeCell ref="E209:E210"/>
    <mergeCell ref="F209:F210"/>
    <mergeCell ref="G209:G210"/>
    <mergeCell ref="H209:H210"/>
    <mergeCell ref="I209:I210"/>
    <mergeCell ref="J209:J210"/>
    <mergeCell ref="K209:K210"/>
    <mergeCell ref="L209:L210"/>
    <mergeCell ref="M209:M210"/>
    <mergeCell ref="N209:N210"/>
    <mergeCell ref="O209:O210"/>
    <mergeCell ref="H221:H222"/>
    <mergeCell ref="I221:I222"/>
    <mergeCell ref="C224:C225"/>
    <mergeCell ref="D224:D225"/>
    <mergeCell ref="E224:E225"/>
    <mergeCell ref="A214:A218"/>
    <mergeCell ref="B214:B218"/>
    <mergeCell ref="C216:C217"/>
    <mergeCell ref="D216:D217"/>
    <mergeCell ref="E216:E217"/>
    <mergeCell ref="F216:F217"/>
    <mergeCell ref="G216:G217"/>
    <mergeCell ref="H216:H217"/>
    <mergeCell ref="I216:I217"/>
    <mergeCell ref="F224:F225"/>
    <mergeCell ref="G224:G225"/>
    <mergeCell ref="H224:H225"/>
    <mergeCell ref="I224:I225"/>
    <mergeCell ref="O224:O225"/>
    <mergeCell ref="A226:A230"/>
    <mergeCell ref="B226:B230"/>
    <mergeCell ref="A231:A236"/>
    <mergeCell ref="B231:B236"/>
    <mergeCell ref="J216:J217"/>
    <mergeCell ref="K216:K217"/>
    <mergeCell ref="L216:L217"/>
    <mergeCell ref="M216:M217"/>
    <mergeCell ref="N216:N217"/>
    <mergeCell ref="O216:O217"/>
    <mergeCell ref="J221:J222"/>
    <mergeCell ref="K221:K222"/>
    <mergeCell ref="L221:L222"/>
    <mergeCell ref="M221:M222"/>
    <mergeCell ref="N221:N222"/>
    <mergeCell ref="O221:O222"/>
    <mergeCell ref="A219:A225"/>
    <mergeCell ref="B219:B225"/>
    <mergeCell ref="C221:C222"/>
    <mergeCell ref="D221:D222"/>
    <mergeCell ref="E221:E222"/>
    <mergeCell ref="F221:F222"/>
    <mergeCell ref="G221:G222"/>
    <mergeCell ref="J224:J225"/>
    <mergeCell ref="K224:K225"/>
    <mergeCell ref="L224:L225"/>
    <mergeCell ref="M224:M225"/>
    <mergeCell ref="N224:N225"/>
    <mergeCell ref="A237:A244"/>
    <mergeCell ref="B237:B244"/>
    <mergeCell ref="C241:C242"/>
    <mergeCell ref="D241:D242"/>
    <mergeCell ref="E241:E242"/>
    <mergeCell ref="F241:F242"/>
    <mergeCell ref="G241:G242"/>
    <mergeCell ref="H241:H242"/>
    <mergeCell ref="I241:I242"/>
    <mergeCell ref="J241:J242"/>
    <mergeCell ref="K241:K242"/>
    <mergeCell ref="L241:L242"/>
    <mergeCell ref="M241:M242"/>
    <mergeCell ref="N241:N242"/>
    <mergeCell ref="O241:O242"/>
    <mergeCell ref="A245:A251"/>
    <mergeCell ref="B245:B251"/>
    <mergeCell ref="C247:C248"/>
    <mergeCell ref="D247:D248"/>
    <mergeCell ref="E247:E248"/>
    <mergeCell ref="F247:F248"/>
    <mergeCell ref="G247:G248"/>
    <mergeCell ref="H247:H248"/>
    <mergeCell ref="I247:I248"/>
    <mergeCell ref="J247:J248"/>
    <mergeCell ref="K247:K248"/>
    <mergeCell ref="L247:L248"/>
    <mergeCell ref="M247:M248"/>
    <mergeCell ref="N247:N248"/>
    <mergeCell ref="O247:O248"/>
    <mergeCell ref="C250:C251"/>
    <mergeCell ref="D250:D251"/>
    <mergeCell ref="E250:E251"/>
    <mergeCell ref="O250:O251"/>
    <mergeCell ref="F250:F251"/>
    <mergeCell ref="G250:G251"/>
    <mergeCell ref="H250:H251"/>
    <mergeCell ref="I250:I251"/>
    <mergeCell ref="J250:J251"/>
    <mergeCell ref="K250:K251"/>
    <mergeCell ref="L250:L251"/>
    <mergeCell ref="M250:M251"/>
    <mergeCell ref="N250:N251"/>
    <mergeCell ref="M256:M257"/>
    <mergeCell ref="N256:N257"/>
    <mergeCell ref="O256:O257"/>
    <mergeCell ref="A265:A272"/>
    <mergeCell ref="B265:B272"/>
    <mergeCell ref="C269:C270"/>
    <mergeCell ref="D269:D270"/>
    <mergeCell ref="E269:E270"/>
    <mergeCell ref="F269:F270"/>
    <mergeCell ref="G269:G270"/>
    <mergeCell ref="H269:H270"/>
    <mergeCell ref="I269:I270"/>
    <mergeCell ref="J269:J270"/>
    <mergeCell ref="K269:K270"/>
    <mergeCell ref="L269:L270"/>
    <mergeCell ref="M269:M270"/>
    <mergeCell ref="N269:N270"/>
    <mergeCell ref="O269:O270"/>
    <mergeCell ref="A254:A262"/>
    <mergeCell ref="B254:B262"/>
    <mergeCell ref="C256:C257"/>
    <mergeCell ref="D256:D257"/>
    <mergeCell ref="E256:E257"/>
    <mergeCell ref="F256:F257"/>
    <mergeCell ref="G277:G278"/>
    <mergeCell ref="H277:H278"/>
    <mergeCell ref="I277:I278"/>
    <mergeCell ref="J256:J257"/>
    <mergeCell ref="K256:K257"/>
    <mergeCell ref="L256:L257"/>
    <mergeCell ref="G256:G257"/>
    <mergeCell ref="H256:H257"/>
    <mergeCell ref="I256:I257"/>
    <mergeCell ref="J277:J278"/>
    <mergeCell ref="K277:K278"/>
    <mergeCell ref="L277:L278"/>
    <mergeCell ref="M277:M278"/>
    <mergeCell ref="N277:N278"/>
    <mergeCell ref="O277:O278"/>
    <mergeCell ref="A281:A291"/>
    <mergeCell ref="B281:B291"/>
    <mergeCell ref="C283:C284"/>
    <mergeCell ref="D283:D284"/>
    <mergeCell ref="E283:E284"/>
    <mergeCell ref="F283:F284"/>
    <mergeCell ref="G283:G284"/>
    <mergeCell ref="H283:H284"/>
    <mergeCell ref="I283:I284"/>
    <mergeCell ref="J283:J284"/>
    <mergeCell ref="K283:K284"/>
    <mergeCell ref="L283:L284"/>
    <mergeCell ref="M283:M284"/>
    <mergeCell ref="N283:N284"/>
    <mergeCell ref="O283:O284"/>
    <mergeCell ref="A273:A280"/>
    <mergeCell ref="B273:B280"/>
    <mergeCell ref="C277:C278"/>
    <mergeCell ref="D277:D278"/>
    <mergeCell ref="E277:E278"/>
    <mergeCell ref="F277:F278"/>
    <mergeCell ref="H314:H315"/>
    <mergeCell ref="I314:I315"/>
    <mergeCell ref="J314:J315"/>
    <mergeCell ref="K314:K315"/>
    <mergeCell ref="L314:L315"/>
    <mergeCell ref="M314:M315"/>
    <mergeCell ref="N314:N315"/>
    <mergeCell ref="A294:A298"/>
    <mergeCell ref="B294:B298"/>
    <mergeCell ref="A299:A311"/>
    <mergeCell ref="B299:B311"/>
    <mergeCell ref="A312:A315"/>
    <mergeCell ref="B312:B315"/>
    <mergeCell ref="C314:C315"/>
    <mergeCell ref="D314:D315"/>
    <mergeCell ref="E314:E315"/>
    <mergeCell ref="O314:O315"/>
    <mergeCell ref="A316:A320"/>
    <mergeCell ref="B316:B320"/>
    <mergeCell ref="A321:A329"/>
    <mergeCell ref="B321:B329"/>
    <mergeCell ref="A339:A347"/>
    <mergeCell ref="B339:B347"/>
    <mergeCell ref="A348:A358"/>
    <mergeCell ref="B348:B358"/>
    <mergeCell ref="C350:C351"/>
    <mergeCell ref="D350:D351"/>
    <mergeCell ref="E350:E351"/>
    <mergeCell ref="F350:F351"/>
    <mergeCell ref="G350:G351"/>
    <mergeCell ref="H350:H351"/>
    <mergeCell ref="I350:I351"/>
    <mergeCell ref="J350:J351"/>
    <mergeCell ref="K350:K351"/>
    <mergeCell ref="L350:L351"/>
    <mergeCell ref="M350:M351"/>
    <mergeCell ref="N350:N351"/>
    <mergeCell ref="O350:O351"/>
    <mergeCell ref="F314:F315"/>
    <mergeCell ref="G314:G315"/>
    <mergeCell ref="A368:A375"/>
    <mergeCell ref="B368:B375"/>
    <mergeCell ref="J361:J362"/>
    <mergeCell ref="K361:K362"/>
    <mergeCell ref="L361:L362"/>
    <mergeCell ref="M361:M362"/>
    <mergeCell ref="N361:N362"/>
    <mergeCell ref="O361:O362"/>
    <mergeCell ref="A359:A367"/>
    <mergeCell ref="B359:B367"/>
    <mergeCell ref="C361:C362"/>
    <mergeCell ref="D361:D362"/>
    <mergeCell ref="E361:E362"/>
    <mergeCell ref="F361:F362"/>
    <mergeCell ref="G361:G362"/>
    <mergeCell ref="H361:H362"/>
    <mergeCell ref="I361:I362"/>
    <mergeCell ref="A335:A338"/>
    <mergeCell ref="B335:B338"/>
    <mergeCell ref="O388:O389"/>
    <mergeCell ref="A393:O393"/>
    <mergeCell ref="A396:O396"/>
    <mergeCell ref="A401:O401"/>
    <mergeCell ref="F388:F389"/>
    <mergeCell ref="G388:G389"/>
    <mergeCell ref="H388:H389"/>
    <mergeCell ref="I388:I389"/>
    <mergeCell ref="J388:J389"/>
    <mergeCell ref="K388:K389"/>
    <mergeCell ref="L388:L389"/>
    <mergeCell ref="M388:M389"/>
    <mergeCell ref="N388:N389"/>
    <mergeCell ref="A394:O394"/>
    <mergeCell ref="A395:O395"/>
    <mergeCell ref="A376:A383"/>
    <mergeCell ref="B376:B383"/>
    <mergeCell ref="A386:A391"/>
    <mergeCell ref="B386:B391"/>
    <mergeCell ref="C388:C389"/>
    <mergeCell ref="D388:D389"/>
    <mergeCell ref="E388:E389"/>
  </mergeCells>
  <printOptions horizontalCentered="1"/>
  <pageMargins left="0.19685039370078741" right="0.19685039370078741" top="1.1811023622047245" bottom="0.6692913385826772" header="0.19685039370078741" footer="0.51181102362204722"/>
  <pageSetup paperSize="9" scale="43" firstPageNumber="39" fitToHeight="24" orientation="landscape" useFirstPageNumber="1" horizontalDpi="300" verticalDpi="300" r:id="rId1"/>
  <headerFooter>
    <oddHeader>&amp;C&amp;"Times New Roman,Обычный"&amp;16&amp;P</oddHeader>
  </headerFooter>
  <rowBreaks count="2" manualBreakCount="2">
    <brk id="34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прил_5 (2)</vt:lpstr>
      <vt:lpstr>Форма 3 (2)</vt:lpstr>
      <vt:lpstr>'Форма 3 (2)'!Заголовки_для_печати</vt:lpstr>
      <vt:lpstr>'Форма 3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Сушенцова Н.Н. Наталья Ноиловна</dc:creator>
  <cp:lastModifiedBy>slobodina_ai</cp:lastModifiedBy>
  <cp:revision>381</cp:revision>
  <cp:lastPrinted>2023-12-13T13:12:32Z</cp:lastPrinted>
  <dcterms:created xsi:type="dcterms:W3CDTF">2006-09-28T05:33:49Z</dcterms:created>
  <dcterms:modified xsi:type="dcterms:W3CDTF">2023-12-25T13:04:42Z</dcterms:modified>
  <dc:language>ru-RU</dc:language>
</cp:coreProperties>
</file>